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'BRPL'!$A$1:$S$200</definedName>
    <definedName name="_xlnm.Print_Area" localSheetId="1">'BYPL'!$A$1:$Q$173</definedName>
    <definedName name="_xlnm.Print_Area" localSheetId="7">'FINAL EX. SUMMARY'!$A$1:$Q$41</definedName>
    <definedName name="_xlnm.Print_Area" localSheetId="4">'MES'!$A$1:$Q$59</definedName>
    <definedName name="_xlnm.Print_Area" localSheetId="0">'NDPL'!$A$1:$Q$166</definedName>
    <definedName name="_xlnm.Print_Area" localSheetId="8">'PRAGATI'!$A$1:$Q$25</definedName>
    <definedName name="_xlnm.Print_Area" localSheetId="5">'ROHTAK ROAD'!$A$1:$Q$44</definedName>
  </definedNames>
  <calcPr fullCalcOnLoad="1"/>
</workbook>
</file>

<file path=xl/sharedStrings.xml><?xml version="1.0" encoding="utf-8"?>
<sst xmlns="http://schemas.openxmlformats.org/spreadsheetml/2006/main" count="1631" uniqueCount="479">
  <si>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</si>
  <si>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</si>
  <si>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</si>
  <si>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</si>
  <si>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</si>
  <si>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</si>
  <si>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</si>
  <si>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</si>
  <si>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</si>
  <si>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</si>
  <si>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</si>
  <si>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</si>
  <si>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</si>
  <si>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</si>
  <si>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</si>
  <si>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</si>
  <si>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</si>
  <si>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</si>
  <si>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</si>
  <si>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</si>
  <si>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</si>
  <si>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</si>
  <si>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</si>
  <si>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</si>
  <si>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</si>
  <si>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</si>
  <si>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</si>
  <si>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</si>
  <si>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</si>
  <si>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</si>
  <si>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</si>
  <si>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</si>
  <si>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</si>
  <si>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</si>
  <si>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</si>
  <si>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</si>
  <si>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</si>
  <si>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</si>
  <si>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</si>
  <si>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</si>
  <si>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</si>
  <si>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</si>
  <si>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</si>
  <si>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</si>
  <si>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</si>
  <si>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</si>
  <si>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</si>
  <si>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</si>
  <si>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</si>
  <si>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</si>
  <si>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</si>
  <si>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</si>
  <si>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</si>
  <si>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</si>
  <si>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</si>
  <si>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</si>
  <si>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</si>
  <si>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</si>
  <si>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</si>
  <si>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</si>
  <si>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</si>
  <si>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</si>
  <si>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</si>
  <si>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</si>
  <si>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</si>
  <si>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</si>
  <si>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</si>
  <si>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</si>
  <si>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</si>
  <si>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</si>
  <si>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</si>
  <si>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</si>
  <si>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</si>
  <si>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</si>
  <si>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</si>
  <si>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</si>
  <si>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</si>
  <si>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</si>
  <si>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</si>
  <si>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</si>
  <si>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</si>
  <si>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</si>
  <si>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</si>
  <si>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</si>
  <si>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</si>
  <si>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</si>
  <si>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</si>
  <si>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</si>
  <si>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</si>
  <si>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</si>
  <si>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</si>
  <si>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</si>
  <si>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</si>
  <si>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</si>
  <si>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</si>
  <si>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</si>
  <si>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</si>
  <si>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</si>
  <si>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</si>
  <si>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</si>
  <si>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</si>
  <si>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</si>
  <si>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</si>
  <si>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</si>
  <si>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</si>
  <si>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</si>
  <si>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</si>
  <si>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</si>
  <si>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</si>
  <si>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</si>
  <si>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</si>
  <si>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</si>
  <si>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</si>
  <si>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</si>
  <si>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</si>
  <si>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</si>
  <si>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</si>
  <si>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</si>
  <si>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</si>
  <si>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</si>
  <si>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</si>
  <si>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</si>
  <si>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</si>
  <si>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</si>
  <si>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</si>
  <si>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</si>
  <si>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</si>
  <si>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</si>
  <si>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</si>
  <si>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</si>
  <si>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</si>
  <si>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</si>
  <si>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</si>
  <si>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</si>
  <si>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</si>
  <si>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</si>
  <si>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</si>
  <si>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</si>
  <si>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</si>
  <si>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</si>
  <si>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</si>
  <si>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</si>
  <si>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</si>
  <si>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</si>
  <si>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</si>
  <si>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</si>
  <si>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</si>
  <si>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</si>
  <si>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</si>
  <si>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</si>
  <si>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</si>
  <si>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</si>
  <si>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</si>
  <si>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</si>
  <si>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</si>
  <si>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</si>
  <si>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</si>
  <si>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</si>
  <si>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</si>
  <si>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</si>
  <si>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</si>
  <si>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</si>
  <si>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</si>
  <si>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</si>
  <si>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</si>
  <si>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</si>
  <si>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</si>
  <si>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</si>
  <si>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</si>
  <si>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</si>
  <si>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</si>
  <si>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</si>
  <si>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</si>
  <si>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</si>
  <si>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</si>
  <si>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</si>
  <si>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</si>
  <si>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</si>
  <si>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</si>
  <si>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</si>
  <si>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</si>
  <si>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</si>
  <si>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</si>
  <si>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</si>
  <si>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</si>
  <si>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</si>
  <si>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</si>
  <si>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</si>
  <si>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</si>
  <si>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</si>
  <si>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</si>
  <si>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</si>
  <si>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</si>
  <si>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</si>
  <si>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</si>
  <si>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</si>
  <si>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</si>
  <si>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</si>
  <si>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</si>
  <si>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</si>
  <si>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</si>
  <si>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</si>
  <si>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</si>
  <si>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</si>
  <si>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</si>
  <si>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</si>
  <si>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</si>
  <si>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</si>
  <si>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</si>
  <si>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</si>
  <si>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</si>
  <si>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</si>
  <si>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</si>
  <si>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</si>
  <si>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</si>
  <si>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</si>
  <si>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</si>
  <si>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</si>
  <si>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</si>
  <si>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</si>
  <si>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</si>
  <si>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</si>
  <si>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</si>
  <si>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</si>
  <si>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</si>
  <si>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</si>
  <si>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</si>
  <si>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</si>
  <si>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</si>
  <si>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</si>
  <si>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</si>
  <si>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</si>
  <si>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</si>
  <si>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</si>
  <si>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</si>
  <si>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</si>
  <si>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</si>
  <si>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</si>
  <si>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</si>
  <si>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</si>
  <si>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</si>
  <si>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</si>
  <si>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</si>
  <si>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</si>
  <si>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</si>
  <si>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</si>
  <si>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</si>
  <si>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</si>
  <si>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</si>
  <si>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</si>
  <si>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</si>
  <si>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</si>
  <si>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</si>
  <si>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</si>
  <si>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</si>
  <si>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</si>
  <si>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</si>
  <si>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</si>
  <si>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</si>
  <si>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</si>
  <si>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</si>
  <si>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</si>
  <si>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</si>
  <si>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</si>
  <si>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</si>
  <si>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</si>
  <si>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</si>
  <si>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</si>
  <si>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</si>
  <si>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</si>
  <si>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</si>
  <si>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</si>
  <si>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</si>
  <si>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</si>
  <si>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</si>
  <si>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</si>
  <si>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</si>
  <si>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</si>
  <si>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</si>
  <si>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</si>
  <si>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</si>
  <si>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</si>
  <si>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</si>
  <si>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</si>
  <si>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</si>
  <si>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</si>
  <si>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</si>
  <si>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</si>
  <si>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</si>
  <si>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</si>
  <si>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</si>
  <si>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</si>
  <si>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</si>
  <si>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</si>
  <si>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</si>
  <si>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</si>
  <si>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</si>
  <si>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</si>
  <si>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</si>
  <si>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</si>
  <si>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</si>
  <si>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</si>
  <si>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</si>
  <si>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</si>
  <si>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</si>
  <si>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</si>
  <si>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</si>
  <si>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</si>
  <si>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</si>
  <si>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</si>
  <si>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</si>
  <si>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</si>
  <si>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</si>
  <si>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</si>
  <si>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</si>
  <si>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</si>
  <si>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</si>
  <si>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</si>
  <si>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</si>
  <si>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</si>
  <si>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</si>
  <si>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</si>
  <si>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</si>
  <si>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</si>
  <si>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</si>
  <si>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</si>
  <si>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</si>
  <si>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</si>
  <si>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</si>
  <si>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</si>
  <si>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</si>
  <si>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</si>
  <si>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</si>
  <si>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</si>
  <si>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</si>
  <si>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</si>
  <si>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</si>
  <si>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</si>
  <si>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</si>
  <si>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</si>
  <si>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</si>
  <si>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</si>
  <si>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</si>
  <si>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</si>
  <si>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</si>
  <si>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</si>
  <si>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</si>
  <si>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</si>
  <si>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</si>
  <si>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</si>
  <si>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</si>
  <si>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</si>
  <si>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</si>
  <si>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</si>
  <si>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</si>
  <si>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</si>
  <si>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</si>
  <si>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</si>
  <si>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</si>
  <si>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</si>
  <si>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</si>
  <si>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</si>
  <si>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</si>
  <si>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</si>
  <si>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</si>
  <si>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</si>
  <si>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</si>
  <si>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</si>
  <si>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</si>
  <si>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</si>
  <si>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</si>
  <si>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</si>
  <si>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</si>
  <si>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</si>
  <si>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</si>
  <si>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</si>
  <si>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</si>
  <si>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</si>
  <si>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</si>
  <si>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</si>
  <si>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</si>
  <si>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</si>
  <si>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</si>
  <si>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</si>
  <si>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</si>
  <si>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</si>
  <si>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</si>
  <si>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</si>
  <si>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</si>
  <si>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</si>
  <si>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</si>
  <si>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</si>
  <si>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</si>
  <si>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</si>
  <si>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</si>
  <si>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</si>
  <si>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</si>
  <si>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</si>
  <si>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</si>
  <si>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</si>
  <si>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</si>
  <si>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</si>
  <si>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</si>
  <si>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</si>
  <si>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</si>
  <si>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</si>
  <si>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</si>
  <si>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</si>
  <si>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</si>
  <si>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</si>
  <si>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</si>
  <si>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</si>
  <si>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</si>
  <si>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</si>
  <si>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</si>
  <si>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</si>
  <si>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</si>
  <si>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</si>
  <si>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</si>
  <si>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</si>
  <si>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</si>
  <si>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</si>
  <si>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</si>
  <si>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</si>
  <si>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</si>
  <si>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</si>
  <si>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</si>
  <si>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</si>
  <si>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</si>
  <si>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</si>
  <si>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</si>
  <si>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</si>
  <si>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</si>
  <si>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</si>
  <si>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</si>
  <si>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</si>
  <si>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</si>
  <si>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</si>
  <si>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</si>
  <si>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</si>
  <si>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</si>
  <si>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</si>
  <si>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</si>
  <si>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</si>
  <si>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</si>
  <si>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Check Meter Data</t>
  </si>
  <si>
    <t>PREET VIHAR</t>
  </si>
  <si>
    <t>MUKHERJEE PARK - I</t>
  </si>
  <si>
    <t>MUKHERJEE PARK - II</t>
  </si>
  <si>
    <t>w.e.f 05/07/17</t>
  </si>
  <si>
    <t>w.e.f 14/07/17</t>
  </si>
  <si>
    <t>w.e.f 22/07/17</t>
  </si>
  <si>
    <t>w.e.f 28/07/17</t>
  </si>
  <si>
    <t>Confirm meter from ABT &amp; MF</t>
  </si>
  <si>
    <t>w.e.f 18/08/17</t>
  </si>
  <si>
    <t>w.e.f 21/08/17</t>
  </si>
  <si>
    <t>w.e.f 22/08/17</t>
  </si>
  <si>
    <t xml:space="preserve">w.e.f </t>
  </si>
  <si>
    <t>w.e.f 11/09/17</t>
  </si>
  <si>
    <t>w.e.f 15/09/17</t>
  </si>
  <si>
    <t>w.e.f 26/9/17</t>
  </si>
  <si>
    <t>PAAPANKALAN-III</t>
  </si>
  <si>
    <t>w.e.f 10/10/17</t>
  </si>
  <si>
    <t xml:space="preserve"> w.e.f 12/10/17</t>
  </si>
  <si>
    <t>w.e.f 12/10/17</t>
  </si>
  <si>
    <t>w.e.f 25/10/17</t>
  </si>
  <si>
    <t>w.e.f 08/12</t>
  </si>
  <si>
    <t>JANUARY-2018</t>
  </si>
  <si>
    <t>FINAL READING 01/02/2018</t>
  </si>
  <si>
    <t>INTIAL READING 01/01/2017</t>
  </si>
  <si>
    <t xml:space="preserve">                           PERIOD 1st JANUARY-2018 TO 1st FEBRUARY-2018</t>
  </si>
  <si>
    <t>w.e.f 29/1/18</t>
  </si>
  <si>
    <t>Assessment Breakfast last month</t>
  </si>
  <si>
    <t>w.e.f 01/01/18</t>
  </si>
  <si>
    <t>w.e.f 22/01/18</t>
  </si>
  <si>
    <t>Assessment</t>
  </si>
  <si>
    <t>U/SD uptill 25/1/18</t>
  </si>
  <si>
    <t>Assessment last month</t>
  </si>
  <si>
    <t>Note :Sharing taken from wk-43 abt bill 2017-18</t>
  </si>
</sst>
</file>

<file path=xl/styles.xml><?xml version="1.0" encoding="utf-8"?>
<styleSheet xmlns="http://schemas.openxmlformats.org/spreadsheetml/2006/main">
  <numFmts count="3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0.0"/>
    <numFmt numFmtId="187" formatCode="0.00000"/>
    <numFmt numFmtId="188" formatCode="0.0000000"/>
    <numFmt numFmtId="189" formatCode="0.000000"/>
    <numFmt numFmtId="190" formatCode="0_);\(0\)"/>
    <numFmt numFmtId="191" formatCode="[$-409]h:mm:ss\ AM/PM"/>
    <numFmt numFmtId="192" formatCode="[$-409]dddd\,\ mmmm\ dd\,\ yyyy"/>
    <numFmt numFmtId="193" formatCode="0.000_);\(0.000\)"/>
  </numFmts>
  <fonts count="87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3" borderId="0" applyNumberFormat="0" applyBorder="0" applyAlignment="0" applyProtection="0"/>
    <xf numFmtId="0" fontId="72" fillId="20" borderId="1" applyNumberFormat="0" applyAlignment="0" applyProtection="0"/>
    <xf numFmtId="0" fontId="7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5" fillId="4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9" fillId="7" borderId="1" applyNumberFormat="0" applyAlignment="0" applyProtection="0"/>
    <xf numFmtId="0" fontId="80" fillId="0" borderId="6" applyNumberFormat="0" applyFill="0" applyAlignment="0" applyProtection="0"/>
    <xf numFmtId="0" fontId="81" fillId="22" borderId="0" applyNumberFormat="0" applyBorder="0" applyAlignment="0" applyProtection="0"/>
    <xf numFmtId="0" fontId="0" fillId="23" borderId="7" applyNumberFormat="0" applyFont="0" applyAlignment="0" applyProtection="0"/>
    <xf numFmtId="0" fontId="82" fillId="20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87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84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4" fontId="4" fillId="0" borderId="20" xfId="0" applyNumberFormat="1" applyFont="1" applyFill="1" applyBorder="1" applyAlignment="1">
      <alignment/>
    </xf>
    <xf numFmtId="184" fontId="4" fillId="0" borderId="12" xfId="0" applyNumberFormat="1" applyFont="1" applyFill="1" applyBorder="1" applyAlignment="1">
      <alignment/>
    </xf>
    <xf numFmtId="184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2" fillId="0" borderId="0" xfId="0" applyNumberFormat="1" applyFont="1" applyFill="1" applyAlignment="1">
      <alignment horizontal="center"/>
    </xf>
    <xf numFmtId="18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84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84" fontId="0" fillId="0" borderId="0" xfId="0" applyNumberFormat="1" applyAlignment="1">
      <alignment/>
    </xf>
    <xf numFmtId="184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85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84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24" fillId="0" borderId="30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84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4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84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84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84" fontId="28" fillId="0" borderId="0" xfId="0" applyNumberFormat="1" applyFont="1" applyBorder="1" applyAlignment="1">
      <alignment/>
    </xf>
    <xf numFmtId="184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84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84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84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84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84" fontId="21" fillId="0" borderId="20" xfId="0" applyNumberFormat="1" applyFont="1" applyFill="1" applyBorder="1" applyAlignment="1">
      <alignment/>
    </xf>
    <xf numFmtId="184" fontId="21" fillId="0" borderId="20" xfId="0" applyNumberFormat="1" applyFont="1" applyFill="1" applyBorder="1" applyAlignment="1">
      <alignment horizontal="center"/>
    </xf>
    <xf numFmtId="184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84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84" fontId="4" fillId="0" borderId="11" xfId="0" applyNumberFormat="1" applyFont="1" applyFill="1" applyBorder="1" applyAlignment="1">
      <alignment horizontal="center"/>
    </xf>
    <xf numFmtId="184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8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4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>
      <alignment/>
    </xf>
    <xf numFmtId="184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8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84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84" fontId="50" fillId="0" borderId="0" xfId="0" applyNumberFormat="1" applyFont="1" applyAlignment="1">
      <alignment horizontal="center"/>
    </xf>
    <xf numFmtId="184" fontId="15" fillId="0" borderId="0" xfId="0" applyNumberFormat="1" applyFont="1" applyBorder="1" applyAlignment="1">
      <alignment horizontal="center"/>
    </xf>
    <xf numFmtId="184" fontId="17" fillId="0" borderId="24" xfId="0" applyNumberFormat="1" applyFont="1" applyBorder="1" applyAlignment="1">
      <alignment horizontal="center"/>
    </xf>
    <xf numFmtId="184" fontId="21" fillId="0" borderId="15" xfId="0" applyNumberFormat="1" applyFont="1" applyFill="1" applyBorder="1" applyAlignment="1">
      <alignment horizontal="center" vertical="center"/>
    </xf>
    <xf numFmtId="184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84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84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84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85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20" fillId="24" borderId="11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0" xfId="0" applyFill="1" applyAlignment="1">
      <alignment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0" xfId="0" applyFont="1" applyFill="1" applyBorder="1" applyAlignment="1">
      <alignment wrapText="1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84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84" fontId="35" fillId="0" borderId="0" xfId="0" applyNumberFormat="1" applyFont="1" applyFill="1" applyBorder="1" applyAlignment="1">
      <alignment horizontal="center"/>
    </xf>
    <xf numFmtId="184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84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84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85" fontId="21" fillId="0" borderId="0" xfId="0" applyNumberFormat="1" applyFont="1" applyFill="1" applyAlignment="1">
      <alignment horizontal="center" vertical="center"/>
    </xf>
    <xf numFmtId="185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4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85" fontId="21" fillId="0" borderId="0" xfId="0" applyNumberFormat="1" applyFont="1" applyFill="1" applyBorder="1" applyAlignment="1">
      <alignment vertical="center"/>
    </xf>
    <xf numFmtId="185" fontId="45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84" fontId="41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Border="1" applyAlignment="1">
      <alignment/>
    </xf>
    <xf numFmtId="184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93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85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93" fontId="0" fillId="0" borderId="0" xfId="0" applyNumberFormat="1" applyFill="1" applyBorder="1" applyAlignment="1">
      <alignment horizontal="center" vertical="center"/>
    </xf>
    <xf numFmtId="185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93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193" fontId="15" fillId="0" borderId="0" xfId="0" applyNumberFormat="1" applyFont="1" applyFill="1" applyBorder="1" applyAlignment="1">
      <alignment horizontal="center" vertical="center"/>
    </xf>
    <xf numFmtId="185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93" fontId="21" fillId="0" borderId="0" xfId="0" applyNumberFormat="1" applyFont="1" applyFill="1" applyBorder="1" applyAlignment="1">
      <alignment horizontal="center" vertical="center"/>
    </xf>
    <xf numFmtId="185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93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85" fontId="0" fillId="0" borderId="33" xfId="0" applyNumberForma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93" fontId="0" fillId="0" borderId="0" xfId="0" applyNumberFormat="1" applyFill="1" applyAlignment="1">
      <alignment vertical="center"/>
    </xf>
    <xf numFmtId="185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85" fontId="21" fillId="0" borderId="0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85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93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5" fontId="23" fillId="0" borderId="0" xfId="0" applyNumberFormat="1" applyFont="1" applyFill="1" applyBorder="1" applyAlignment="1">
      <alignment horizontal="center" vertical="center"/>
    </xf>
    <xf numFmtId="193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84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184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84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0" fillId="0" borderId="30" xfId="0" applyFont="1" applyFill="1" applyBorder="1" applyAlignment="1">
      <alignment horizontal="center" vertical="center" wrapText="1"/>
    </xf>
    <xf numFmtId="2" fontId="86" fillId="0" borderId="0" xfId="0" applyNumberFormat="1" applyFont="1" applyFill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186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shrinkToFit="1"/>
    </xf>
    <xf numFmtId="186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0" fillId="0" borderId="30" xfId="0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/>
    </xf>
    <xf numFmtId="2" fontId="20" fillId="0" borderId="0" xfId="0" applyNumberFormat="1" applyFont="1" applyFill="1" applyAlignment="1">
      <alignment horizontal="left"/>
    </xf>
    <xf numFmtId="1" fontId="49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0" fillId="0" borderId="30" xfId="0" applyFont="1" applyFill="1" applyBorder="1" applyAlignment="1">
      <alignment shrinkToFit="1"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3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2" fontId="20" fillId="0" borderId="2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1" fontId="0" fillId="0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0" xfId="0" applyFill="1" applyBorder="1" applyAlignment="1">
      <alignment vertical="center" wrapText="1"/>
    </xf>
    <xf numFmtId="0" fontId="45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1" fontId="45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193" fontId="45" fillId="0" borderId="0" xfId="0" applyNumberFormat="1" applyFont="1" applyFill="1" applyBorder="1" applyAlignment="1">
      <alignment horizontal="center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84" fontId="19" fillId="0" borderId="20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0" fillId="0" borderId="30" xfId="0" applyFont="1" applyFill="1" applyBorder="1" applyAlignment="1">
      <alignment wrapText="1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vertical="center"/>
    </xf>
    <xf numFmtId="0" fontId="19" fillId="0" borderId="30" xfId="0" applyFont="1" applyFill="1" applyBorder="1" applyAlignment="1">
      <alignment shrinkToFit="1"/>
    </xf>
    <xf numFmtId="0" fontId="13" fillId="0" borderId="11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3" fillId="0" borderId="2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6" fillId="0" borderId="3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wrapText="1"/>
    </xf>
    <xf numFmtId="2" fontId="13" fillId="0" borderId="20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14" xfId="0" applyFont="1" applyFill="1" applyBorder="1" applyAlignment="1">
      <alignment vertical="center"/>
    </xf>
    <xf numFmtId="2" fontId="20" fillId="0" borderId="15" xfId="0" applyNumberFormat="1" applyFont="1" applyFill="1" applyBorder="1" applyAlignment="1">
      <alignment vertical="center"/>
    </xf>
    <xf numFmtId="1" fontId="20" fillId="0" borderId="15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2" fontId="20" fillId="0" borderId="33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19" fillId="24" borderId="11" xfId="0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/>
    </xf>
    <xf numFmtId="1" fontId="19" fillId="24" borderId="0" xfId="0" applyNumberFormat="1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1" fontId="49" fillId="24" borderId="20" xfId="0" applyNumberFormat="1" applyFont="1" applyFill="1" applyBorder="1" applyAlignment="1">
      <alignment horizontal="center"/>
    </xf>
    <xf numFmtId="0" fontId="49" fillId="24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49" fillId="24" borderId="0" xfId="0" applyFont="1" applyFill="1" applyAlignment="1">
      <alignment horizontal="center"/>
    </xf>
    <xf numFmtId="0" fontId="0" fillId="24" borderId="3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view="pageBreakPreview" zoomScale="85" zoomScaleSheetLayoutView="85" workbookViewId="0" topLeftCell="A145">
      <selection activeCell="A13" sqref="A13:IV13"/>
    </sheetView>
  </sheetViews>
  <sheetFormatPr defaultColWidth="9.140625" defaultRowHeight="12.75"/>
  <cols>
    <col min="1" max="1" width="4.00390625" style="453" customWidth="1"/>
    <col min="2" max="2" width="26.57421875" style="453" customWidth="1"/>
    <col min="3" max="3" width="12.28125" style="453" customWidth="1"/>
    <col min="4" max="4" width="9.28125" style="453" customWidth="1"/>
    <col min="5" max="5" width="17.140625" style="453" customWidth="1"/>
    <col min="6" max="6" width="10.8515625" style="453" customWidth="1"/>
    <col min="7" max="7" width="13.8515625" style="453" customWidth="1"/>
    <col min="8" max="8" width="14.00390625" style="453" customWidth="1"/>
    <col min="9" max="9" width="10.57421875" style="453" customWidth="1"/>
    <col min="10" max="10" width="13.00390625" style="453" customWidth="1"/>
    <col min="11" max="11" width="13.421875" style="453" customWidth="1"/>
    <col min="12" max="12" width="13.57421875" style="453" customWidth="1"/>
    <col min="13" max="13" width="14.00390625" style="453" customWidth="1"/>
    <col min="14" max="14" width="10.421875" style="453" customWidth="1"/>
    <col min="15" max="15" width="12.8515625" style="453" customWidth="1"/>
    <col min="16" max="16" width="11.00390625" style="453" customWidth="1"/>
    <col min="17" max="17" width="20.57421875" style="453" customWidth="1"/>
    <col min="18" max="18" width="4.7109375" style="453" customWidth="1"/>
    <col min="19" max="16384" width="9.140625" style="453" customWidth="1"/>
  </cols>
  <sheetData>
    <row r="1" spans="1:17" ht="22.5" customHeight="1">
      <c r="A1" s="1" t="s">
        <v>237</v>
      </c>
      <c r="Q1" s="550" t="s">
        <v>467</v>
      </c>
    </row>
    <row r="2" spans="1:11" ht="15">
      <c r="A2" s="15" t="s">
        <v>238</v>
      </c>
      <c r="K2" s="79"/>
    </row>
    <row r="3" spans="1:8" ht="21" customHeight="1">
      <c r="A3" s="179" t="s">
        <v>0</v>
      </c>
      <c r="H3" s="551"/>
    </row>
    <row r="4" spans="1:16" ht="22.5" customHeight="1" thickBot="1">
      <c r="A4" s="179" t="s">
        <v>239</v>
      </c>
      <c r="G4" s="498"/>
      <c r="H4" s="498"/>
      <c r="I4" s="79" t="s">
        <v>397</v>
      </c>
      <c r="J4" s="498"/>
      <c r="K4" s="498"/>
      <c r="L4" s="498"/>
      <c r="M4" s="498"/>
      <c r="N4" s="79" t="s">
        <v>398</v>
      </c>
      <c r="O4" s="498"/>
      <c r="P4" s="498"/>
    </row>
    <row r="5" spans="1:17" s="554" customFormat="1" ht="56.25" customHeight="1" thickBot="1" thickTop="1">
      <c r="A5" s="552" t="s">
        <v>8</v>
      </c>
      <c r="B5" s="528" t="s">
        <v>9</v>
      </c>
      <c r="C5" s="529" t="s">
        <v>1</v>
      </c>
      <c r="D5" s="529" t="s">
        <v>2</v>
      </c>
      <c r="E5" s="529" t="s">
        <v>3</v>
      </c>
      <c r="F5" s="529" t="s">
        <v>10</v>
      </c>
      <c r="G5" s="527" t="s">
        <v>468</v>
      </c>
      <c r="H5" s="529" t="s">
        <v>469</v>
      </c>
      <c r="I5" s="529" t="s">
        <v>4</v>
      </c>
      <c r="J5" s="529" t="s">
        <v>5</v>
      </c>
      <c r="K5" s="553" t="s">
        <v>6</v>
      </c>
      <c r="L5" s="527" t="str">
        <f>G5</f>
        <v>FINAL READING 01/02/2018</v>
      </c>
      <c r="M5" s="529" t="str">
        <f>H5</f>
        <v>INTIAL READING 01/01/2017</v>
      </c>
      <c r="N5" s="529" t="s">
        <v>4</v>
      </c>
      <c r="O5" s="529" t="s">
        <v>5</v>
      </c>
      <c r="P5" s="553" t="s">
        <v>6</v>
      </c>
      <c r="Q5" s="553" t="s">
        <v>309</v>
      </c>
    </row>
    <row r="6" spans="1:12" ht="1.5" customHeight="1" hidden="1" thickTop="1">
      <c r="A6" s="7"/>
      <c r="B6" s="8"/>
      <c r="C6" s="7"/>
      <c r="D6" s="7"/>
      <c r="E6" s="7"/>
      <c r="F6" s="7"/>
      <c r="L6" s="465"/>
    </row>
    <row r="7" spans="1:17" ht="15.75" customHeight="1" thickTop="1">
      <c r="A7" s="268"/>
      <c r="B7" s="338" t="s">
        <v>14</v>
      </c>
      <c r="C7" s="327"/>
      <c r="D7" s="341"/>
      <c r="E7" s="341"/>
      <c r="F7" s="327"/>
      <c r="G7" s="333"/>
      <c r="H7" s="499"/>
      <c r="I7" s="499"/>
      <c r="J7" s="499"/>
      <c r="K7" s="124"/>
      <c r="L7" s="333"/>
      <c r="M7" s="499"/>
      <c r="N7" s="499"/>
      <c r="O7" s="499"/>
      <c r="P7" s="555"/>
      <c r="Q7" s="457"/>
    </row>
    <row r="8" spans="1:17" ht="16.5" customHeight="1">
      <c r="A8" s="268">
        <v>1</v>
      </c>
      <c r="B8" s="337" t="s">
        <v>15</v>
      </c>
      <c r="C8" s="327">
        <v>5128429</v>
      </c>
      <c r="D8" s="340" t="s">
        <v>12</v>
      </c>
      <c r="E8" s="319" t="s">
        <v>346</v>
      </c>
      <c r="F8" s="327">
        <v>-1000</v>
      </c>
      <c r="G8" s="333">
        <v>982532</v>
      </c>
      <c r="H8" s="334">
        <v>983221</v>
      </c>
      <c r="I8" s="334">
        <f>G8-H8</f>
        <v>-689</v>
      </c>
      <c r="J8" s="334">
        <f>$F8*I8</f>
        <v>689000</v>
      </c>
      <c r="K8" s="335">
        <f>J8/1000000</f>
        <v>0.689</v>
      </c>
      <c r="L8" s="333">
        <v>999213</v>
      </c>
      <c r="M8" s="334">
        <v>999213</v>
      </c>
      <c r="N8" s="334">
        <f>L8-M8</f>
        <v>0</v>
      </c>
      <c r="O8" s="334">
        <f>$F8*N8</f>
        <v>0</v>
      </c>
      <c r="P8" s="335">
        <f>O8/1000000</f>
        <v>0</v>
      </c>
      <c r="Q8" s="719"/>
    </row>
    <row r="9" spans="1:17" ht="16.5">
      <c r="A9" s="268">
        <v>2</v>
      </c>
      <c r="B9" s="337" t="s">
        <v>380</v>
      </c>
      <c r="C9" s="327">
        <v>4864976</v>
      </c>
      <c r="D9" s="340" t="s">
        <v>12</v>
      </c>
      <c r="E9" s="319" t="s">
        <v>346</v>
      </c>
      <c r="F9" s="327">
        <v>-1000</v>
      </c>
      <c r="G9" s="333">
        <v>31399</v>
      </c>
      <c r="H9" s="334">
        <v>26538</v>
      </c>
      <c r="I9" s="334">
        <f>G9-H9</f>
        <v>4861</v>
      </c>
      <c r="J9" s="334">
        <f>$F9*I9</f>
        <v>-4861000</v>
      </c>
      <c r="K9" s="335">
        <f>J9/1000000</f>
        <v>-4.861</v>
      </c>
      <c r="L9" s="333">
        <v>999499</v>
      </c>
      <c r="M9" s="334">
        <v>999499</v>
      </c>
      <c r="N9" s="334">
        <f>L9-M9</f>
        <v>0</v>
      </c>
      <c r="O9" s="334">
        <f>$F9*N9</f>
        <v>0</v>
      </c>
      <c r="P9" s="335">
        <f>O9/1000000</f>
        <v>0</v>
      </c>
      <c r="Q9" s="464"/>
    </row>
    <row r="10" spans="1:17" ht="15.75" customHeight="1">
      <c r="A10" s="268">
        <v>3</v>
      </c>
      <c r="B10" s="337" t="s">
        <v>17</v>
      </c>
      <c r="C10" s="327">
        <v>4864905</v>
      </c>
      <c r="D10" s="340" t="s">
        <v>12</v>
      </c>
      <c r="E10" s="319" t="s">
        <v>346</v>
      </c>
      <c r="F10" s="327">
        <v>-1000</v>
      </c>
      <c r="G10" s="333">
        <v>947286</v>
      </c>
      <c r="H10" s="334">
        <v>947878</v>
      </c>
      <c r="I10" s="334">
        <f>G10-H10</f>
        <v>-592</v>
      </c>
      <c r="J10" s="334">
        <f>$F10*I10</f>
        <v>592000</v>
      </c>
      <c r="K10" s="335">
        <f>J10/1000000</f>
        <v>0.592</v>
      </c>
      <c r="L10" s="333">
        <v>995658</v>
      </c>
      <c r="M10" s="334">
        <v>995658</v>
      </c>
      <c r="N10" s="334">
        <f>L10-M10</f>
        <v>0</v>
      </c>
      <c r="O10" s="334">
        <f>$F10*N10</f>
        <v>0</v>
      </c>
      <c r="P10" s="335">
        <f>O10/1000000</f>
        <v>0</v>
      </c>
      <c r="Q10" s="457"/>
    </row>
    <row r="11" spans="1:17" ht="15.75" customHeight="1">
      <c r="A11" s="268"/>
      <c r="B11" s="338" t="s">
        <v>18</v>
      </c>
      <c r="C11" s="327"/>
      <c r="D11" s="341"/>
      <c r="E11" s="341"/>
      <c r="F11" s="327"/>
      <c r="G11" s="333"/>
      <c r="H11" s="334"/>
      <c r="I11" s="334"/>
      <c r="J11" s="334"/>
      <c r="K11" s="335"/>
      <c r="L11" s="333"/>
      <c r="M11" s="334"/>
      <c r="N11" s="334"/>
      <c r="O11" s="334"/>
      <c r="P11" s="335"/>
      <c r="Q11" s="457"/>
    </row>
    <row r="12" spans="1:17" s="747" customFormat="1" ht="15.75" customHeight="1">
      <c r="A12" s="738">
        <v>4</v>
      </c>
      <c r="B12" s="739" t="s">
        <v>15</v>
      </c>
      <c r="C12" s="740">
        <v>4864916</v>
      </c>
      <c r="D12" s="741" t="s">
        <v>12</v>
      </c>
      <c r="E12" s="742" t="s">
        <v>346</v>
      </c>
      <c r="F12" s="740">
        <v>-1000</v>
      </c>
      <c r="G12" s="743">
        <v>999095</v>
      </c>
      <c r="H12" s="744">
        <v>999532</v>
      </c>
      <c r="I12" s="744">
        <f>G12-H12</f>
        <v>-437</v>
      </c>
      <c r="J12" s="744">
        <f>$F12*I12</f>
        <v>437000</v>
      </c>
      <c r="K12" s="745">
        <f>J12/1000000</f>
        <v>0.437</v>
      </c>
      <c r="L12" s="743">
        <v>997440</v>
      </c>
      <c r="M12" s="744">
        <v>997440</v>
      </c>
      <c r="N12" s="744">
        <f>L12-M12</f>
        <v>0</v>
      </c>
      <c r="O12" s="744">
        <f>$F12*N12</f>
        <v>0</v>
      </c>
      <c r="P12" s="745">
        <f>O12/1000000</f>
        <v>0</v>
      </c>
      <c r="Q12" s="746" t="s">
        <v>452</v>
      </c>
    </row>
    <row r="13" spans="1:17" ht="15.75" customHeight="1">
      <c r="A13" s="268">
        <v>5</v>
      </c>
      <c r="B13" s="337" t="s">
        <v>16</v>
      </c>
      <c r="C13" s="327">
        <v>5295137</v>
      </c>
      <c r="D13" s="340" t="s">
        <v>12</v>
      </c>
      <c r="E13" s="319" t="s">
        <v>346</v>
      </c>
      <c r="F13" s="327">
        <v>-1000</v>
      </c>
      <c r="G13" s="333">
        <v>988503</v>
      </c>
      <c r="H13" s="334">
        <v>987390</v>
      </c>
      <c r="I13" s="334">
        <f>G13-H13</f>
        <v>1113</v>
      </c>
      <c r="J13" s="334">
        <f>$F13*I13</f>
        <v>-1113000</v>
      </c>
      <c r="K13" s="335">
        <f>J13/1000000</f>
        <v>-1.113</v>
      </c>
      <c r="L13" s="333">
        <v>999574</v>
      </c>
      <c r="M13" s="334">
        <v>999574</v>
      </c>
      <c r="N13" s="334">
        <f>L13-M13</f>
        <v>0</v>
      </c>
      <c r="O13" s="334">
        <f>$F13*N13</f>
        <v>0</v>
      </c>
      <c r="P13" s="335">
        <f>O13/1000000</f>
        <v>0</v>
      </c>
      <c r="Q13" s="457"/>
    </row>
    <row r="14" spans="1:17" ht="16.5" customHeight="1">
      <c r="A14" s="268"/>
      <c r="B14" s="338" t="s">
        <v>21</v>
      </c>
      <c r="C14" s="327"/>
      <c r="D14" s="341"/>
      <c r="E14" s="319"/>
      <c r="F14" s="327"/>
      <c r="G14" s="333"/>
      <c r="H14" s="334"/>
      <c r="I14" s="334"/>
      <c r="J14" s="334"/>
      <c r="K14" s="335"/>
      <c r="L14" s="333"/>
      <c r="M14" s="334"/>
      <c r="N14" s="334"/>
      <c r="O14" s="334"/>
      <c r="P14" s="335"/>
      <c r="Q14" s="457"/>
    </row>
    <row r="15" spans="1:17" ht="14.25" customHeight="1">
      <c r="A15" s="268">
        <v>6</v>
      </c>
      <c r="B15" s="337" t="s">
        <v>15</v>
      </c>
      <c r="C15" s="327">
        <v>4864982</v>
      </c>
      <c r="D15" s="340" t="s">
        <v>12</v>
      </c>
      <c r="E15" s="319" t="s">
        <v>346</v>
      </c>
      <c r="F15" s="327">
        <v>-1000</v>
      </c>
      <c r="G15" s="333">
        <v>25496</v>
      </c>
      <c r="H15" s="334">
        <v>25093</v>
      </c>
      <c r="I15" s="334">
        <f>G15-H15</f>
        <v>403</v>
      </c>
      <c r="J15" s="334">
        <f>$F15*I15</f>
        <v>-403000</v>
      </c>
      <c r="K15" s="335">
        <f>J15/1000000</f>
        <v>-0.403</v>
      </c>
      <c r="L15" s="333">
        <v>16850</v>
      </c>
      <c r="M15" s="334">
        <v>16855</v>
      </c>
      <c r="N15" s="334">
        <f>L15-M15</f>
        <v>-5</v>
      </c>
      <c r="O15" s="334">
        <f>$F15*N15</f>
        <v>5000</v>
      </c>
      <c r="P15" s="335">
        <f>O15/1000000</f>
        <v>0.005</v>
      </c>
      <c r="Q15" s="457"/>
    </row>
    <row r="16" spans="1:17" ht="13.5" customHeight="1">
      <c r="A16" s="268">
        <v>7</v>
      </c>
      <c r="B16" s="337" t="s">
        <v>16</v>
      </c>
      <c r="C16" s="327">
        <v>4865022</v>
      </c>
      <c r="D16" s="340" t="s">
        <v>12</v>
      </c>
      <c r="E16" s="319" t="s">
        <v>346</v>
      </c>
      <c r="F16" s="327">
        <v>-1000</v>
      </c>
      <c r="G16" s="333">
        <v>1254</v>
      </c>
      <c r="H16" s="334">
        <v>901</v>
      </c>
      <c r="I16" s="334">
        <f>G16-H16</f>
        <v>353</v>
      </c>
      <c r="J16" s="334">
        <f>$F16*I16</f>
        <v>-353000</v>
      </c>
      <c r="K16" s="335">
        <f>J16/1000000</f>
        <v>-0.353</v>
      </c>
      <c r="L16" s="333">
        <v>998910</v>
      </c>
      <c r="M16" s="334">
        <v>998913</v>
      </c>
      <c r="N16" s="334">
        <f>L16-M16</f>
        <v>-3</v>
      </c>
      <c r="O16" s="334">
        <f>$F16*N16</f>
        <v>3000</v>
      </c>
      <c r="P16" s="335">
        <f>O16/1000000</f>
        <v>0.003</v>
      </c>
      <c r="Q16" s="469"/>
    </row>
    <row r="17" spans="1:17" ht="14.25" customHeight="1">
      <c r="A17" s="268">
        <v>8</v>
      </c>
      <c r="B17" s="337" t="s">
        <v>22</v>
      </c>
      <c r="C17" s="327">
        <v>4864991</v>
      </c>
      <c r="D17" s="340" t="s">
        <v>12</v>
      </c>
      <c r="E17" s="319" t="s">
        <v>346</v>
      </c>
      <c r="F17" s="327">
        <v>-1000</v>
      </c>
      <c r="G17" s="333">
        <v>998808</v>
      </c>
      <c r="H17" s="334">
        <v>998815</v>
      </c>
      <c r="I17" s="334">
        <f>G17-H17</f>
        <v>-7</v>
      </c>
      <c r="J17" s="334">
        <f>$F17*I17</f>
        <v>7000</v>
      </c>
      <c r="K17" s="335">
        <f>J17/1000000</f>
        <v>0.007</v>
      </c>
      <c r="L17" s="333">
        <v>998078</v>
      </c>
      <c r="M17" s="334">
        <v>998120</v>
      </c>
      <c r="N17" s="334">
        <f>L17-M17</f>
        <v>-42</v>
      </c>
      <c r="O17" s="334">
        <f>$F17*N17</f>
        <v>42000</v>
      </c>
      <c r="P17" s="335">
        <f>O17/1000000</f>
        <v>0.042</v>
      </c>
      <c r="Q17" s="468"/>
    </row>
    <row r="18" spans="1:17" s="747" customFormat="1" ht="13.5" customHeight="1">
      <c r="A18" s="738">
        <v>9</v>
      </c>
      <c r="B18" s="739" t="s">
        <v>23</v>
      </c>
      <c r="C18" s="740">
        <v>5295166</v>
      </c>
      <c r="D18" s="741" t="s">
        <v>12</v>
      </c>
      <c r="E18" s="742" t="s">
        <v>346</v>
      </c>
      <c r="F18" s="740">
        <v>-500</v>
      </c>
      <c r="G18" s="743">
        <v>975300</v>
      </c>
      <c r="H18" s="744">
        <v>976095</v>
      </c>
      <c r="I18" s="744">
        <f>G18-H18</f>
        <v>-795</v>
      </c>
      <c r="J18" s="744">
        <f>$F18*I18</f>
        <v>397500</v>
      </c>
      <c r="K18" s="745">
        <f>J18/1000000</f>
        <v>0.3975</v>
      </c>
      <c r="L18" s="743">
        <v>817817</v>
      </c>
      <c r="M18" s="744">
        <v>817927</v>
      </c>
      <c r="N18" s="744">
        <f>L18-M18</f>
        <v>-110</v>
      </c>
      <c r="O18" s="744">
        <f>$F18*N18</f>
        <v>55000</v>
      </c>
      <c r="P18" s="745">
        <f>O18/1000000</f>
        <v>0.055</v>
      </c>
      <c r="Q18" s="746" t="s">
        <v>456</v>
      </c>
    </row>
    <row r="19" spans="1:17" ht="15.75" customHeight="1">
      <c r="A19" s="268"/>
      <c r="B19" s="338" t="s">
        <v>24</v>
      </c>
      <c r="C19" s="327"/>
      <c r="D19" s="341"/>
      <c r="E19" s="319"/>
      <c r="F19" s="327"/>
      <c r="G19" s="333"/>
      <c r="H19" s="334"/>
      <c r="I19" s="334"/>
      <c r="J19" s="334"/>
      <c r="K19" s="335"/>
      <c r="L19" s="333"/>
      <c r="M19" s="334"/>
      <c r="N19" s="334"/>
      <c r="O19" s="334"/>
      <c r="P19" s="335"/>
      <c r="Q19" s="457"/>
    </row>
    <row r="20" spans="1:17" ht="15.75" customHeight="1">
      <c r="A20" s="268">
        <v>10</v>
      </c>
      <c r="B20" s="337" t="s">
        <v>15</v>
      </c>
      <c r="C20" s="327">
        <v>4864930</v>
      </c>
      <c r="D20" s="340" t="s">
        <v>12</v>
      </c>
      <c r="E20" s="319" t="s">
        <v>346</v>
      </c>
      <c r="F20" s="327">
        <v>-1000</v>
      </c>
      <c r="G20" s="333">
        <v>1000379</v>
      </c>
      <c r="H20" s="334">
        <v>999911</v>
      </c>
      <c r="I20" s="334">
        <f aca="true" t="shared" si="0" ref="I20:I27">G20-H20</f>
        <v>468</v>
      </c>
      <c r="J20" s="334">
        <f aca="true" t="shared" si="1" ref="J20:J27">$F20*I20</f>
        <v>-468000</v>
      </c>
      <c r="K20" s="335">
        <f aca="true" t="shared" si="2" ref="K20:K27">J20/1000000</f>
        <v>-0.468</v>
      </c>
      <c r="L20" s="333">
        <v>999343</v>
      </c>
      <c r="M20" s="334">
        <v>999343</v>
      </c>
      <c r="N20" s="334">
        <f aca="true" t="shared" si="3" ref="N20:N27">L20-M20</f>
        <v>0</v>
      </c>
      <c r="O20" s="334">
        <f aca="true" t="shared" si="4" ref="O20:O27">$F20*N20</f>
        <v>0</v>
      </c>
      <c r="P20" s="335">
        <f aca="true" t="shared" si="5" ref="P20:P27">O20/1000000</f>
        <v>0</v>
      </c>
      <c r="Q20" s="469"/>
    </row>
    <row r="21" spans="1:17" ht="15.75" customHeight="1">
      <c r="A21" s="268">
        <v>11</v>
      </c>
      <c r="B21" s="337" t="s">
        <v>25</v>
      </c>
      <c r="C21" s="327">
        <v>5128412</v>
      </c>
      <c r="D21" s="340" t="s">
        <v>12</v>
      </c>
      <c r="E21" s="319" t="s">
        <v>346</v>
      </c>
      <c r="F21" s="327">
        <v>-1000</v>
      </c>
      <c r="G21" s="333">
        <v>9393</v>
      </c>
      <c r="H21" s="334">
        <v>6354</v>
      </c>
      <c r="I21" s="334">
        <f>G21-H21</f>
        <v>3039</v>
      </c>
      <c r="J21" s="334">
        <f>$F21*I21</f>
        <v>-3039000</v>
      </c>
      <c r="K21" s="335">
        <f>J21/1000000</f>
        <v>-3.039</v>
      </c>
      <c r="L21" s="333">
        <v>999453</v>
      </c>
      <c r="M21" s="334">
        <v>999453</v>
      </c>
      <c r="N21" s="334">
        <f>L21-M21</f>
        <v>0</v>
      </c>
      <c r="O21" s="334">
        <f>$F21*N21</f>
        <v>0</v>
      </c>
      <c r="P21" s="335">
        <f>O21/1000000</f>
        <v>0</v>
      </c>
      <c r="Q21" s="457"/>
    </row>
    <row r="22" spans="1:17" ht="16.5">
      <c r="A22" s="268">
        <v>12</v>
      </c>
      <c r="B22" s="337" t="s">
        <v>22</v>
      </c>
      <c r="C22" s="327">
        <v>4864922</v>
      </c>
      <c r="D22" s="340" t="s">
        <v>12</v>
      </c>
      <c r="E22" s="319" t="s">
        <v>346</v>
      </c>
      <c r="F22" s="327">
        <v>-1000</v>
      </c>
      <c r="G22" s="333">
        <v>1142</v>
      </c>
      <c r="H22" s="334">
        <v>172</v>
      </c>
      <c r="I22" s="334">
        <f>G22-H22</f>
        <v>970</v>
      </c>
      <c r="J22" s="334">
        <f>$F22*I22</f>
        <v>-970000</v>
      </c>
      <c r="K22" s="335">
        <f>J22/1000000</f>
        <v>-0.97</v>
      </c>
      <c r="L22" s="333">
        <v>998297</v>
      </c>
      <c r="M22" s="334">
        <v>998297</v>
      </c>
      <c r="N22" s="334">
        <f>L22-M22</f>
        <v>0</v>
      </c>
      <c r="O22" s="334">
        <f>$F22*N22</f>
        <v>0</v>
      </c>
      <c r="P22" s="335">
        <f>O22/1000000</f>
        <v>0</v>
      </c>
      <c r="Q22" s="468"/>
    </row>
    <row r="23" spans="1:17" ht="18.75" customHeight="1">
      <c r="A23" s="268">
        <v>13</v>
      </c>
      <c r="B23" s="337" t="s">
        <v>26</v>
      </c>
      <c r="C23" s="327">
        <v>4902494</v>
      </c>
      <c r="D23" s="340" t="s">
        <v>12</v>
      </c>
      <c r="E23" s="319" t="s">
        <v>346</v>
      </c>
      <c r="F23" s="327">
        <v>1000</v>
      </c>
      <c r="G23" s="333">
        <v>885762</v>
      </c>
      <c r="H23" s="334">
        <v>888349</v>
      </c>
      <c r="I23" s="334">
        <f>G23-H23</f>
        <v>-2587</v>
      </c>
      <c r="J23" s="334">
        <f>$F23*I23</f>
        <v>-2587000</v>
      </c>
      <c r="K23" s="335">
        <f>J23/1000000</f>
        <v>-2.587</v>
      </c>
      <c r="L23" s="333">
        <v>999981</v>
      </c>
      <c r="M23" s="334">
        <v>999981</v>
      </c>
      <c r="N23" s="334">
        <f>L23-M23</f>
        <v>0</v>
      </c>
      <c r="O23" s="334">
        <f>$F23*N23</f>
        <v>0</v>
      </c>
      <c r="P23" s="335">
        <f>O23/1000000</f>
        <v>0</v>
      </c>
      <c r="Q23" s="457"/>
    </row>
    <row r="24" spans="1:17" ht="18.75" customHeight="1">
      <c r="A24" s="268"/>
      <c r="B24" s="338" t="s">
        <v>437</v>
      </c>
      <c r="C24" s="327"/>
      <c r="D24" s="340"/>
      <c r="E24" s="319"/>
      <c r="F24" s="327"/>
      <c r="G24" s="333"/>
      <c r="H24" s="334"/>
      <c r="I24" s="334"/>
      <c r="J24" s="334"/>
      <c r="K24" s="335"/>
      <c r="L24" s="333"/>
      <c r="M24" s="334"/>
      <c r="N24" s="334"/>
      <c r="O24" s="334"/>
      <c r="P24" s="335"/>
      <c r="Q24" s="457"/>
    </row>
    <row r="25" spans="1:17" ht="15.75" customHeight="1">
      <c r="A25" s="268">
        <v>14</v>
      </c>
      <c r="B25" s="337" t="s">
        <v>15</v>
      </c>
      <c r="C25" s="327">
        <v>4865034</v>
      </c>
      <c r="D25" s="340" t="s">
        <v>12</v>
      </c>
      <c r="E25" s="319" t="s">
        <v>346</v>
      </c>
      <c r="F25" s="327">
        <v>-1000</v>
      </c>
      <c r="G25" s="333">
        <v>981141</v>
      </c>
      <c r="H25" s="334">
        <v>980292</v>
      </c>
      <c r="I25" s="334">
        <f t="shared" si="0"/>
        <v>849</v>
      </c>
      <c r="J25" s="334">
        <f t="shared" si="1"/>
        <v>-849000</v>
      </c>
      <c r="K25" s="335">
        <f t="shared" si="2"/>
        <v>-0.849</v>
      </c>
      <c r="L25" s="333">
        <v>16729</v>
      </c>
      <c r="M25" s="334">
        <v>16732</v>
      </c>
      <c r="N25" s="334">
        <f t="shared" si="3"/>
        <v>-3</v>
      </c>
      <c r="O25" s="334">
        <f t="shared" si="4"/>
        <v>3000</v>
      </c>
      <c r="P25" s="335">
        <f t="shared" si="5"/>
        <v>0.003</v>
      </c>
      <c r="Q25" s="457"/>
    </row>
    <row r="26" spans="1:17" ht="15.75" customHeight="1">
      <c r="A26" s="268">
        <v>15</v>
      </c>
      <c r="B26" s="337" t="s">
        <v>16</v>
      </c>
      <c r="C26" s="327">
        <v>4865035</v>
      </c>
      <c r="D26" s="340" t="s">
        <v>12</v>
      </c>
      <c r="E26" s="319" t="s">
        <v>346</v>
      </c>
      <c r="F26" s="327">
        <v>-1000</v>
      </c>
      <c r="G26" s="333">
        <v>11804</v>
      </c>
      <c r="H26" s="334">
        <v>10226</v>
      </c>
      <c r="I26" s="334">
        <f t="shared" si="0"/>
        <v>1578</v>
      </c>
      <c r="J26" s="334">
        <f t="shared" si="1"/>
        <v>-1578000</v>
      </c>
      <c r="K26" s="335">
        <f t="shared" si="2"/>
        <v>-1.578</v>
      </c>
      <c r="L26" s="333">
        <v>20500</v>
      </c>
      <c r="M26" s="334">
        <v>20500</v>
      </c>
      <c r="N26" s="334">
        <f t="shared" si="3"/>
        <v>0</v>
      </c>
      <c r="O26" s="334">
        <f t="shared" si="4"/>
        <v>0</v>
      </c>
      <c r="P26" s="335">
        <f t="shared" si="5"/>
        <v>0</v>
      </c>
      <c r="Q26" s="457"/>
    </row>
    <row r="27" spans="1:17" ht="15.75" customHeight="1">
      <c r="A27" s="268">
        <v>16</v>
      </c>
      <c r="B27" s="337" t="s">
        <v>17</v>
      </c>
      <c r="C27" s="327">
        <v>4865052</v>
      </c>
      <c r="D27" s="340" t="s">
        <v>12</v>
      </c>
      <c r="E27" s="319" t="s">
        <v>346</v>
      </c>
      <c r="F27" s="327">
        <v>-1000</v>
      </c>
      <c r="G27" s="333">
        <v>23526</v>
      </c>
      <c r="H27" s="334">
        <v>21847</v>
      </c>
      <c r="I27" s="334">
        <f t="shared" si="0"/>
        <v>1679</v>
      </c>
      <c r="J27" s="334">
        <f t="shared" si="1"/>
        <v>-1679000</v>
      </c>
      <c r="K27" s="335">
        <f t="shared" si="2"/>
        <v>-1.679</v>
      </c>
      <c r="L27" s="333">
        <v>274</v>
      </c>
      <c r="M27" s="334">
        <v>274</v>
      </c>
      <c r="N27" s="334">
        <f t="shared" si="3"/>
        <v>0</v>
      </c>
      <c r="O27" s="334">
        <f t="shared" si="4"/>
        <v>0</v>
      </c>
      <c r="P27" s="335">
        <f t="shared" si="5"/>
        <v>0</v>
      </c>
      <c r="Q27" s="457"/>
    </row>
    <row r="28" spans="1:17" ht="15.75" customHeight="1">
      <c r="A28" s="268"/>
      <c r="B28" s="338" t="s">
        <v>27</v>
      </c>
      <c r="C28" s="327"/>
      <c r="D28" s="341"/>
      <c r="E28" s="319"/>
      <c r="F28" s="327"/>
      <c r="G28" s="333"/>
      <c r="H28" s="334"/>
      <c r="I28" s="334"/>
      <c r="J28" s="334"/>
      <c r="K28" s="335"/>
      <c r="L28" s="333"/>
      <c r="M28" s="334"/>
      <c r="N28" s="334"/>
      <c r="O28" s="334"/>
      <c r="P28" s="335"/>
      <c r="Q28" s="457"/>
    </row>
    <row r="29" spans="1:17" ht="15.75" customHeight="1">
      <c r="A29" s="268">
        <v>17</v>
      </c>
      <c r="B29" s="337" t="s">
        <v>432</v>
      </c>
      <c r="C29" s="327">
        <v>4864836</v>
      </c>
      <c r="D29" s="340" t="s">
        <v>12</v>
      </c>
      <c r="E29" s="319" t="s">
        <v>346</v>
      </c>
      <c r="F29" s="327">
        <v>1000</v>
      </c>
      <c r="G29" s="333">
        <v>999965</v>
      </c>
      <c r="H29" s="334">
        <v>999967</v>
      </c>
      <c r="I29" s="334">
        <f>G29-H29</f>
        <v>-2</v>
      </c>
      <c r="J29" s="334">
        <f>$F29*I29</f>
        <v>-2000</v>
      </c>
      <c r="K29" s="335">
        <f>J29/1000000</f>
        <v>-0.002</v>
      </c>
      <c r="L29" s="333">
        <v>996059</v>
      </c>
      <c r="M29" s="334">
        <v>996057</v>
      </c>
      <c r="N29" s="334">
        <f>L29-M29</f>
        <v>2</v>
      </c>
      <c r="O29" s="334">
        <f>$F29*N29</f>
        <v>2000</v>
      </c>
      <c r="P29" s="335">
        <f>O29/1000000</f>
        <v>0.002</v>
      </c>
      <c r="Q29" s="494"/>
    </row>
    <row r="30" spans="1:17" ht="15.75" customHeight="1">
      <c r="A30" s="268">
        <v>18</v>
      </c>
      <c r="B30" s="337" t="s">
        <v>28</v>
      </c>
      <c r="C30" s="327">
        <v>4864887</v>
      </c>
      <c r="D30" s="340" t="s">
        <v>12</v>
      </c>
      <c r="E30" s="319" t="s">
        <v>346</v>
      </c>
      <c r="F30" s="327">
        <v>1000</v>
      </c>
      <c r="G30" s="333">
        <v>736</v>
      </c>
      <c r="H30" s="334">
        <v>759</v>
      </c>
      <c r="I30" s="334">
        <f aca="true" t="shared" si="6" ref="I30:I35">G30-H30</f>
        <v>-23</v>
      </c>
      <c r="J30" s="334">
        <f aca="true" t="shared" si="7" ref="J30:J35">$F30*I30</f>
        <v>-23000</v>
      </c>
      <c r="K30" s="335">
        <f aca="true" t="shared" si="8" ref="K30:K35">J30/1000000</f>
        <v>-0.023</v>
      </c>
      <c r="L30" s="333">
        <v>25201</v>
      </c>
      <c r="M30" s="334">
        <v>25116</v>
      </c>
      <c r="N30" s="334">
        <f aca="true" t="shared" si="9" ref="N30:N35">L30-M30</f>
        <v>85</v>
      </c>
      <c r="O30" s="334">
        <f aca="true" t="shared" si="10" ref="O30:O35">$F30*N30</f>
        <v>85000</v>
      </c>
      <c r="P30" s="335">
        <f aca="true" t="shared" si="11" ref="P30:P35">O30/1000000</f>
        <v>0.085</v>
      </c>
      <c r="Q30" s="457"/>
    </row>
    <row r="31" spans="1:17" ht="15.75" customHeight="1">
      <c r="A31" s="268">
        <v>19</v>
      </c>
      <c r="B31" s="337" t="s">
        <v>29</v>
      </c>
      <c r="C31" s="327">
        <v>4864880</v>
      </c>
      <c r="D31" s="340" t="s">
        <v>12</v>
      </c>
      <c r="E31" s="319" t="s">
        <v>346</v>
      </c>
      <c r="F31" s="327">
        <v>500</v>
      </c>
      <c r="G31" s="333">
        <v>1061</v>
      </c>
      <c r="H31" s="334">
        <v>1056</v>
      </c>
      <c r="I31" s="334">
        <f>G31-H31</f>
        <v>5</v>
      </c>
      <c r="J31" s="334">
        <f>$F31*I31</f>
        <v>2500</v>
      </c>
      <c r="K31" s="335">
        <f>J31/1000000</f>
        <v>0.0025</v>
      </c>
      <c r="L31" s="333">
        <v>4609</v>
      </c>
      <c r="M31" s="334">
        <v>4576</v>
      </c>
      <c r="N31" s="334">
        <f>L31-M31</f>
        <v>33</v>
      </c>
      <c r="O31" s="334">
        <f>$F31*N31</f>
        <v>16500</v>
      </c>
      <c r="P31" s="335">
        <f>O31/1000000</f>
        <v>0.0165</v>
      </c>
      <c r="Q31" s="457"/>
    </row>
    <row r="32" spans="1:17" ht="15.75" customHeight="1">
      <c r="A32" s="268">
        <v>20</v>
      </c>
      <c r="B32" s="337" t="s">
        <v>30</v>
      </c>
      <c r="C32" s="327">
        <v>4864799</v>
      </c>
      <c r="D32" s="340" t="s">
        <v>12</v>
      </c>
      <c r="E32" s="319" t="s">
        <v>346</v>
      </c>
      <c r="F32" s="327">
        <v>100</v>
      </c>
      <c r="G32" s="333">
        <v>136666</v>
      </c>
      <c r="H32" s="334">
        <v>135333</v>
      </c>
      <c r="I32" s="334">
        <f t="shared" si="6"/>
        <v>1333</v>
      </c>
      <c r="J32" s="334">
        <f t="shared" si="7"/>
        <v>133300</v>
      </c>
      <c r="K32" s="335">
        <f t="shared" si="8"/>
        <v>0.1333</v>
      </c>
      <c r="L32" s="333">
        <v>290608</v>
      </c>
      <c r="M32" s="334">
        <v>290547</v>
      </c>
      <c r="N32" s="334">
        <f t="shared" si="9"/>
        <v>61</v>
      </c>
      <c r="O32" s="334">
        <f t="shared" si="10"/>
        <v>6100</v>
      </c>
      <c r="P32" s="335">
        <f t="shared" si="11"/>
        <v>0.0061</v>
      </c>
      <c r="Q32" s="457"/>
    </row>
    <row r="33" spans="1:17" ht="15.75" customHeight="1">
      <c r="A33" s="268">
        <v>21</v>
      </c>
      <c r="B33" s="337" t="s">
        <v>31</v>
      </c>
      <c r="C33" s="327">
        <v>4864888</v>
      </c>
      <c r="D33" s="340" t="s">
        <v>12</v>
      </c>
      <c r="E33" s="319" t="s">
        <v>346</v>
      </c>
      <c r="F33" s="327">
        <v>1000</v>
      </c>
      <c r="G33" s="333">
        <v>995928</v>
      </c>
      <c r="H33" s="334">
        <v>996028</v>
      </c>
      <c r="I33" s="334">
        <f t="shared" si="6"/>
        <v>-100</v>
      </c>
      <c r="J33" s="334">
        <f t="shared" si="7"/>
        <v>-100000</v>
      </c>
      <c r="K33" s="335">
        <f t="shared" si="8"/>
        <v>-0.1</v>
      </c>
      <c r="L33" s="333">
        <v>986170</v>
      </c>
      <c r="M33" s="334">
        <v>986230</v>
      </c>
      <c r="N33" s="334">
        <f t="shared" si="9"/>
        <v>-60</v>
      </c>
      <c r="O33" s="334">
        <f t="shared" si="10"/>
        <v>-60000</v>
      </c>
      <c r="P33" s="335">
        <f t="shared" si="11"/>
        <v>-0.06</v>
      </c>
      <c r="Q33" s="457"/>
    </row>
    <row r="34" spans="1:17" s="747" customFormat="1" ht="15.75" customHeight="1">
      <c r="A34" s="738">
        <v>22</v>
      </c>
      <c r="B34" s="739" t="s">
        <v>374</v>
      </c>
      <c r="C34" s="740">
        <v>4864873</v>
      </c>
      <c r="D34" s="741" t="s">
        <v>12</v>
      </c>
      <c r="E34" s="742" t="s">
        <v>346</v>
      </c>
      <c r="F34" s="740">
        <v>1000</v>
      </c>
      <c r="G34" s="743">
        <v>82</v>
      </c>
      <c r="H34" s="744">
        <v>154</v>
      </c>
      <c r="I34" s="744">
        <f>G34-H34</f>
        <v>-72</v>
      </c>
      <c r="J34" s="744">
        <f>$F34*I34</f>
        <v>-72000</v>
      </c>
      <c r="K34" s="745">
        <f>J34/1000000</f>
        <v>-0.072</v>
      </c>
      <c r="L34" s="743">
        <v>997928</v>
      </c>
      <c r="M34" s="744">
        <v>997936</v>
      </c>
      <c r="N34" s="744">
        <f>L34-M34</f>
        <v>-8</v>
      </c>
      <c r="O34" s="744">
        <f>$F34*N34</f>
        <v>-8000</v>
      </c>
      <c r="P34" s="745">
        <f>O34/1000000</f>
        <v>-0.008</v>
      </c>
      <c r="Q34" s="748"/>
    </row>
    <row r="35" spans="1:16" ht="15.75" customHeight="1">
      <c r="A35" s="268">
        <v>23</v>
      </c>
      <c r="B35" s="337" t="s">
        <v>414</v>
      </c>
      <c r="C35" s="327">
        <v>5295124</v>
      </c>
      <c r="D35" s="340" t="s">
        <v>12</v>
      </c>
      <c r="E35" s="319" t="s">
        <v>346</v>
      </c>
      <c r="F35" s="327">
        <v>100</v>
      </c>
      <c r="G35" s="333">
        <v>50495</v>
      </c>
      <c r="H35" s="334">
        <v>51299</v>
      </c>
      <c r="I35" s="334">
        <f t="shared" si="6"/>
        <v>-804</v>
      </c>
      <c r="J35" s="334">
        <f t="shared" si="7"/>
        <v>-80400</v>
      </c>
      <c r="K35" s="335">
        <f t="shared" si="8"/>
        <v>-0.0804</v>
      </c>
      <c r="L35" s="333">
        <v>33214</v>
      </c>
      <c r="M35" s="334">
        <v>33182</v>
      </c>
      <c r="N35" s="334">
        <f t="shared" si="9"/>
        <v>32</v>
      </c>
      <c r="O35" s="334">
        <f t="shared" si="10"/>
        <v>3200</v>
      </c>
      <c r="P35" s="335">
        <f t="shared" si="11"/>
        <v>0.0032</v>
      </c>
    </row>
    <row r="36" spans="1:17" ht="15.75" customHeight="1">
      <c r="A36" s="268"/>
      <c r="B36" s="339" t="s">
        <v>32</v>
      </c>
      <c r="C36" s="327"/>
      <c r="D36" s="340"/>
      <c r="E36" s="319"/>
      <c r="F36" s="327"/>
      <c r="G36" s="333"/>
      <c r="H36" s="334"/>
      <c r="I36" s="334"/>
      <c r="J36" s="334"/>
      <c r="K36" s="335"/>
      <c r="L36" s="333"/>
      <c r="M36" s="334"/>
      <c r="N36" s="334"/>
      <c r="O36" s="334"/>
      <c r="P36" s="335"/>
      <c r="Q36" s="457"/>
    </row>
    <row r="37" spans="1:17" ht="15.75" customHeight="1">
      <c r="A37" s="268">
        <v>24</v>
      </c>
      <c r="B37" s="337" t="s">
        <v>371</v>
      </c>
      <c r="C37" s="327">
        <v>4865057</v>
      </c>
      <c r="D37" s="340" t="s">
        <v>12</v>
      </c>
      <c r="E37" s="319" t="s">
        <v>346</v>
      </c>
      <c r="F37" s="327">
        <v>1000</v>
      </c>
      <c r="G37" s="333">
        <v>617924</v>
      </c>
      <c r="H37" s="334">
        <v>619851</v>
      </c>
      <c r="I37" s="334">
        <f>G37-H37</f>
        <v>-1927</v>
      </c>
      <c r="J37" s="334">
        <f>$F37*I37</f>
        <v>-1927000</v>
      </c>
      <c r="K37" s="335">
        <f>J37/1000000</f>
        <v>-1.927</v>
      </c>
      <c r="L37" s="333">
        <v>795906</v>
      </c>
      <c r="M37" s="334">
        <v>795906</v>
      </c>
      <c r="N37" s="334">
        <f>L37-M37</f>
        <v>0</v>
      </c>
      <c r="O37" s="334">
        <f>$F37*N37</f>
        <v>0</v>
      </c>
      <c r="P37" s="335">
        <f>O37/1000000</f>
        <v>0</v>
      </c>
      <c r="Q37" s="468"/>
    </row>
    <row r="38" spans="1:17" ht="15.75" customHeight="1">
      <c r="A38" s="268">
        <v>25</v>
      </c>
      <c r="B38" s="337" t="s">
        <v>372</v>
      </c>
      <c r="C38" s="327">
        <v>4865058</v>
      </c>
      <c r="D38" s="340" t="s">
        <v>12</v>
      </c>
      <c r="E38" s="319" t="s">
        <v>346</v>
      </c>
      <c r="F38" s="327">
        <v>1000</v>
      </c>
      <c r="G38" s="333">
        <v>597655</v>
      </c>
      <c r="H38" s="334">
        <v>601976</v>
      </c>
      <c r="I38" s="334">
        <f>G38-H38</f>
        <v>-4321</v>
      </c>
      <c r="J38" s="334">
        <f>$F38*I38</f>
        <v>-4321000</v>
      </c>
      <c r="K38" s="335">
        <f>J38/1000000</f>
        <v>-4.321</v>
      </c>
      <c r="L38" s="333">
        <v>829222</v>
      </c>
      <c r="M38" s="334">
        <v>829222</v>
      </c>
      <c r="N38" s="334">
        <f>L38-M38</f>
        <v>0</v>
      </c>
      <c r="O38" s="334">
        <f>$F38*N38</f>
        <v>0</v>
      </c>
      <c r="P38" s="335">
        <f>O38/1000000</f>
        <v>0</v>
      </c>
      <c r="Q38" s="468"/>
    </row>
    <row r="39" spans="1:17" ht="15.75" customHeight="1">
      <c r="A39" s="268">
        <v>26</v>
      </c>
      <c r="B39" s="337" t="s">
        <v>33</v>
      </c>
      <c r="C39" s="327">
        <v>4902506</v>
      </c>
      <c r="D39" s="340" t="s">
        <v>12</v>
      </c>
      <c r="E39" s="319" t="s">
        <v>346</v>
      </c>
      <c r="F39" s="327">
        <v>400</v>
      </c>
      <c r="G39" s="333">
        <v>1133</v>
      </c>
      <c r="H39" s="269">
        <v>1133</v>
      </c>
      <c r="I39" s="269">
        <f>G39-H39</f>
        <v>0</v>
      </c>
      <c r="J39" s="269">
        <f>$F39*I39</f>
        <v>0</v>
      </c>
      <c r="K39" s="858">
        <f>J39/1000000</f>
        <v>0</v>
      </c>
      <c r="L39" s="333">
        <v>998532</v>
      </c>
      <c r="M39" s="269">
        <v>998532</v>
      </c>
      <c r="N39" s="269">
        <f>L39-M39</f>
        <v>0</v>
      </c>
      <c r="O39" s="269">
        <f>$F39*N39</f>
        <v>0</v>
      </c>
      <c r="P39" s="858">
        <f>O39/1000000</f>
        <v>0</v>
      </c>
      <c r="Q39" s="494" t="s">
        <v>476</v>
      </c>
    </row>
    <row r="40" spans="1:17" ht="15.75" customHeight="1">
      <c r="A40" s="268"/>
      <c r="B40" s="337"/>
      <c r="C40" s="327"/>
      <c r="D40" s="340"/>
      <c r="E40" s="319"/>
      <c r="F40" s="327"/>
      <c r="G40" s="333"/>
      <c r="H40" s="269"/>
      <c r="I40" s="269"/>
      <c r="J40" s="269"/>
      <c r="K40" s="858">
        <v>-0.010133</v>
      </c>
      <c r="L40" s="333"/>
      <c r="M40" s="269"/>
      <c r="N40" s="269"/>
      <c r="O40" s="269"/>
      <c r="P40" s="858">
        <v>0</v>
      </c>
      <c r="Q40" s="494"/>
    </row>
    <row r="41" spans="1:17" ht="15.75" customHeight="1">
      <c r="A41" s="268"/>
      <c r="B41" s="337"/>
      <c r="C41" s="327">
        <v>4864791</v>
      </c>
      <c r="D41" s="340" t="s">
        <v>12</v>
      </c>
      <c r="E41" s="319" t="s">
        <v>346</v>
      </c>
      <c r="F41" s="327">
        <v>266.67</v>
      </c>
      <c r="G41" s="333">
        <v>999962</v>
      </c>
      <c r="H41" s="269">
        <v>1000000</v>
      </c>
      <c r="I41" s="269">
        <f>G41-H41</f>
        <v>-38</v>
      </c>
      <c r="J41" s="269">
        <f>$F41*I41</f>
        <v>-10133.460000000001</v>
      </c>
      <c r="K41" s="858">
        <f>J41/1000000</f>
        <v>-0.01013346</v>
      </c>
      <c r="L41" s="333">
        <v>0</v>
      </c>
      <c r="M41" s="269">
        <v>0</v>
      </c>
      <c r="N41" s="269">
        <f>L41-M41</f>
        <v>0</v>
      </c>
      <c r="O41" s="269">
        <f>$F41*N41</f>
        <v>0</v>
      </c>
      <c r="P41" s="858">
        <f>O41/1000000</f>
        <v>0</v>
      </c>
      <c r="Q41" s="494" t="s">
        <v>471</v>
      </c>
    </row>
    <row r="42" spans="1:17" ht="15.75" customHeight="1">
      <c r="A42" s="268">
        <v>27</v>
      </c>
      <c r="B42" s="337" t="s">
        <v>34</v>
      </c>
      <c r="C42" s="327">
        <v>5128405</v>
      </c>
      <c r="D42" s="340" t="s">
        <v>12</v>
      </c>
      <c r="E42" s="319" t="s">
        <v>346</v>
      </c>
      <c r="F42" s="327">
        <v>500</v>
      </c>
      <c r="G42" s="333">
        <v>6668</v>
      </c>
      <c r="H42" s="334">
        <v>6333</v>
      </c>
      <c r="I42" s="334">
        <f>G42-H42</f>
        <v>335</v>
      </c>
      <c r="J42" s="334">
        <f>$F42*I42</f>
        <v>167500</v>
      </c>
      <c r="K42" s="335">
        <f>J42/1000000</f>
        <v>0.1675</v>
      </c>
      <c r="L42" s="333">
        <v>1765</v>
      </c>
      <c r="M42" s="334">
        <v>1765</v>
      </c>
      <c r="N42" s="334">
        <f>L42-M42</f>
        <v>0</v>
      </c>
      <c r="O42" s="334">
        <f>$F42*N42</f>
        <v>0</v>
      </c>
      <c r="P42" s="335">
        <f>O42/1000000</f>
        <v>0</v>
      </c>
      <c r="Q42" s="457"/>
    </row>
    <row r="43" spans="1:17" ht="16.5" customHeight="1">
      <c r="A43" s="268"/>
      <c r="B43" s="338" t="s">
        <v>35</v>
      </c>
      <c r="C43" s="327"/>
      <c r="D43" s="341"/>
      <c r="E43" s="319"/>
      <c r="F43" s="327"/>
      <c r="G43" s="333"/>
      <c r="H43" s="334"/>
      <c r="I43" s="334"/>
      <c r="J43" s="334"/>
      <c r="K43" s="335"/>
      <c r="L43" s="333"/>
      <c r="M43" s="334"/>
      <c r="N43" s="334"/>
      <c r="O43" s="334"/>
      <c r="P43" s="335"/>
      <c r="Q43" s="457"/>
    </row>
    <row r="44" spans="1:17" ht="15" customHeight="1">
      <c r="A44" s="268">
        <v>28</v>
      </c>
      <c r="B44" s="337" t="s">
        <v>36</v>
      </c>
      <c r="C44" s="327">
        <v>4865041</v>
      </c>
      <c r="D44" s="340" t="s">
        <v>12</v>
      </c>
      <c r="E44" s="319" t="s">
        <v>346</v>
      </c>
      <c r="F44" s="327">
        <v>-1000</v>
      </c>
      <c r="G44" s="333">
        <v>1000210</v>
      </c>
      <c r="H44" s="334">
        <v>999705</v>
      </c>
      <c r="I44" s="334">
        <f>G44-H44</f>
        <v>505</v>
      </c>
      <c r="J44" s="334">
        <f>$F44*I44</f>
        <v>-505000</v>
      </c>
      <c r="K44" s="335">
        <f>J44/1000000</f>
        <v>-0.505</v>
      </c>
      <c r="L44" s="333">
        <v>997531</v>
      </c>
      <c r="M44" s="334">
        <v>997545</v>
      </c>
      <c r="N44" s="334">
        <f>L44-M44</f>
        <v>-14</v>
      </c>
      <c r="O44" s="334">
        <f>$F44*N44</f>
        <v>14000</v>
      </c>
      <c r="P44" s="335">
        <f>O44/1000000</f>
        <v>0.014</v>
      </c>
      <c r="Q44" s="457"/>
    </row>
    <row r="45" spans="1:17" ht="13.5" customHeight="1">
      <c r="A45" s="268">
        <v>29</v>
      </c>
      <c r="B45" s="337" t="s">
        <v>16</v>
      </c>
      <c r="C45" s="327">
        <v>5295182</v>
      </c>
      <c r="D45" s="340" t="s">
        <v>12</v>
      </c>
      <c r="E45" s="319" t="s">
        <v>346</v>
      </c>
      <c r="F45" s="327">
        <v>-500</v>
      </c>
      <c r="G45" s="333">
        <v>4643</v>
      </c>
      <c r="H45" s="334">
        <v>2660</v>
      </c>
      <c r="I45" s="334">
        <f>G45-H45</f>
        <v>1983</v>
      </c>
      <c r="J45" s="334">
        <f>$F45*I45</f>
        <v>-991500</v>
      </c>
      <c r="K45" s="335">
        <f>J45/1000000</f>
        <v>-0.9915</v>
      </c>
      <c r="L45" s="333">
        <v>999718</v>
      </c>
      <c r="M45" s="334">
        <v>999735</v>
      </c>
      <c r="N45" s="334">
        <f>L45-M45</f>
        <v>-17</v>
      </c>
      <c r="O45" s="334">
        <f>$F45*N45</f>
        <v>8500</v>
      </c>
      <c r="P45" s="335">
        <f>O45/1000000</f>
        <v>0.0085</v>
      </c>
      <c r="Q45" s="454"/>
    </row>
    <row r="46" spans="1:17" s="747" customFormat="1" ht="13.5" customHeight="1">
      <c r="A46" s="754">
        <v>30</v>
      </c>
      <c r="B46" s="739" t="s">
        <v>17</v>
      </c>
      <c r="C46" s="740">
        <v>5295168</v>
      </c>
      <c r="D46" s="741" t="s">
        <v>12</v>
      </c>
      <c r="E46" s="742" t="s">
        <v>346</v>
      </c>
      <c r="F46" s="740">
        <v>-1000</v>
      </c>
      <c r="G46" s="743">
        <v>18889</v>
      </c>
      <c r="H46" s="744">
        <v>18889</v>
      </c>
      <c r="I46" s="744">
        <f>G46-H46</f>
        <v>0</v>
      </c>
      <c r="J46" s="744">
        <f>$F46*I46</f>
        <v>0</v>
      </c>
      <c r="K46" s="745">
        <f>J46/1000000</f>
        <v>0</v>
      </c>
      <c r="L46" s="743">
        <v>497</v>
      </c>
      <c r="M46" s="744">
        <v>497</v>
      </c>
      <c r="N46" s="744">
        <f>L46-M46</f>
        <v>0</v>
      </c>
      <c r="O46" s="744">
        <f>$F46*N46</f>
        <v>0</v>
      </c>
      <c r="P46" s="745">
        <f>O46/1000000</f>
        <v>0</v>
      </c>
      <c r="Q46" s="836"/>
    </row>
    <row r="47" spans="2:17" ht="14.25" customHeight="1">
      <c r="B47" s="338" t="s">
        <v>37</v>
      </c>
      <c r="C47" s="327"/>
      <c r="D47" s="341"/>
      <c r="E47" s="319"/>
      <c r="F47" s="327"/>
      <c r="G47" s="333"/>
      <c r="H47" s="334"/>
      <c r="I47" s="334"/>
      <c r="J47" s="334"/>
      <c r="K47" s="335"/>
      <c r="L47" s="333"/>
      <c r="M47" s="334"/>
      <c r="N47" s="334"/>
      <c r="O47" s="334"/>
      <c r="P47" s="335"/>
      <c r="Q47" s="457"/>
    </row>
    <row r="48" spans="1:17" ht="15.75" customHeight="1">
      <c r="A48" s="268">
        <v>31</v>
      </c>
      <c r="B48" s="337" t="s">
        <v>38</v>
      </c>
      <c r="C48" s="327">
        <v>4864989</v>
      </c>
      <c r="D48" s="340" t="s">
        <v>12</v>
      </c>
      <c r="E48" s="319" t="s">
        <v>346</v>
      </c>
      <c r="F48" s="327">
        <v>-1000</v>
      </c>
      <c r="G48" s="333">
        <v>16767</v>
      </c>
      <c r="H48" s="334">
        <v>15346</v>
      </c>
      <c r="I48" s="334">
        <f>G48-H48</f>
        <v>1421</v>
      </c>
      <c r="J48" s="334">
        <f>$F48*I48</f>
        <v>-1421000</v>
      </c>
      <c r="K48" s="335">
        <f>J48/1000000</f>
        <v>-1.421</v>
      </c>
      <c r="L48" s="333">
        <v>999630</v>
      </c>
      <c r="M48" s="334">
        <v>999634</v>
      </c>
      <c r="N48" s="334">
        <f>L48-M48</f>
        <v>-4</v>
      </c>
      <c r="O48" s="334">
        <f>$F48*N48</f>
        <v>4000</v>
      </c>
      <c r="P48" s="335">
        <f>O48/1000000</f>
        <v>0.004</v>
      </c>
      <c r="Q48" s="457"/>
    </row>
    <row r="49" spans="1:17" ht="15.75" customHeight="1">
      <c r="A49" s="268"/>
      <c r="B49" s="338" t="s">
        <v>382</v>
      </c>
      <c r="C49" s="327"/>
      <c r="D49" s="340"/>
      <c r="E49" s="319"/>
      <c r="F49" s="327"/>
      <c r="G49" s="333"/>
      <c r="H49" s="334"/>
      <c r="I49" s="334"/>
      <c r="J49" s="334"/>
      <c r="K49" s="335"/>
      <c r="L49" s="333"/>
      <c r="M49" s="334"/>
      <c r="N49" s="334"/>
      <c r="O49" s="334"/>
      <c r="P49" s="335"/>
      <c r="Q49" s="457"/>
    </row>
    <row r="50" spans="1:17" ht="15.75" customHeight="1">
      <c r="A50" s="268">
        <v>32</v>
      </c>
      <c r="B50" s="337" t="s">
        <v>431</v>
      </c>
      <c r="C50" s="327">
        <v>4864973</v>
      </c>
      <c r="D50" s="340" t="s">
        <v>12</v>
      </c>
      <c r="E50" s="319" t="s">
        <v>346</v>
      </c>
      <c r="F50" s="327">
        <v>-2000</v>
      </c>
      <c r="G50" s="333">
        <v>14650</v>
      </c>
      <c r="H50" s="334">
        <v>12581</v>
      </c>
      <c r="I50" s="334">
        <f>G50-H50</f>
        <v>2069</v>
      </c>
      <c r="J50" s="334">
        <f>$F50*I50</f>
        <v>-4138000</v>
      </c>
      <c r="K50" s="335">
        <f>J50/1000000</f>
        <v>-4.138</v>
      </c>
      <c r="L50" s="333">
        <v>101</v>
      </c>
      <c r="M50" s="334">
        <v>101</v>
      </c>
      <c r="N50" s="334">
        <f>L50-M50</f>
        <v>0</v>
      </c>
      <c r="O50" s="334">
        <f>$F50*N50</f>
        <v>0</v>
      </c>
      <c r="P50" s="335">
        <f>O50/1000000</f>
        <v>0</v>
      </c>
      <c r="Q50" s="457"/>
    </row>
    <row r="51" spans="1:17" ht="18.75" customHeight="1">
      <c r="A51" s="268">
        <v>33</v>
      </c>
      <c r="B51" s="337" t="s">
        <v>389</v>
      </c>
      <c r="C51" s="327">
        <v>4864992</v>
      </c>
      <c r="D51" s="340" t="s">
        <v>12</v>
      </c>
      <c r="E51" s="319" t="s">
        <v>346</v>
      </c>
      <c r="F51" s="327">
        <v>-1000</v>
      </c>
      <c r="G51" s="333">
        <v>32379</v>
      </c>
      <c r="H51" s="334">
        <v>30555</v>
      </c>
      <c r="I51" s="334">
        <f>G51-H51</f>
        <v>1824</v>
      </c>
      <c r="J51" s="334">
        <f>$F51*I51</f>
        <v>-1824000</v>
      </c>
      <c r="K51" s="335">
        <f>J51/1000000</f>
        <v>-1.824</v>
      </c>
      <c r="L51" s="333">
        <v>998932</v>
      </c>
      <c r="M51" s="334">
        <v>998932</v>
      </c>
      <c r="N51" s="334">
        <f>L51-M51</f>
        <v>0</v>
      </c>
      <c r="O51" s="334">
        <f>$F51*N51</f>
        <v>0</v>
      </c>
      <c r="P51" s="335">
        <f>O51/1000000</f>
        <v>0</v>
      </c>
      <c r="Q51" s="725"/>
    </row>
    <row r="52" spans="1:17" ht="15.75" customHeight="1">
      <c r="A52" s="268">
        <v>34</v>
      </c>
      <c r="B52" s="337" t="s">
        <v>383</v>
      </c>
      <c r="C52" s="327">
        <v>4864981</v>
      </c>
      <c r="D52" s="340" t="s">
        <v>12</v>
      </c>
      <c r="E52" s="319" t="s">
        <v>346</v>
      </c>
      <c r="F52" s="327">
        <v>-1000</v>
      </c>
      <c r="G52" s="333">
        <v>64547</v>
      </c>
      <c r="H52" s="334">
        <v>60801</v>
      </c>
      <c r="I52" s="334">
        <f>G52-H52</f>
        <v>3746</v>
      </c>
      <c r="J52" s="334">
        <f>$F52*I52</f>
        <v>-3746000</v>
      </c>
      <c r="K52" s="335">
        <f>J52/1000000</f>
        <v>-3.746</v>
      </c>
      <c r="L52" s="333">
        <v>2425</v>
      </c>
      <c r="M52" s="334">
        <v>2425</v>
      </c>
      <c r="N52" s="334">
        <f>L52-M52</f>
        <v>0</v>
      </c>
      <c r="O52" s="334">
        <f>$F52*N52</f>
        <v>0</v>
      </c>
      <c r="P52" s="335">
        <f>O52/1000000</f>
        <v>0</v>
      </c>
      <c r="Q52" s="725"/>
    </row>
    <row r="53" spans="1:17" ht="12" customHeight="1">
      <c r="A53" s="268"/>
      <c r="B53" s="339" t="s">
        <v>403</v>
      </c>
      <c r="C53" s="327"/>
      <c r="D53" s="340"/>
      <c r="E53" s="319"/>
      <c r="F53" s="327"/>
      <c r="G53" s="333"/>
      <c r="H53" s="334"/>
      <c r="I53" s="334"/>
      <c r="J53" s="334"/>
      <c r="K53" s="335"/>
      <c r="L53" s="333"/>
      <c r="M53" s="334"/>
      <c r="N53" s="334"/>
      <c r="O53" s="334"/>
      <c r="P53" s="335"/>
      <c r="Q53" s="458"/>
    </row>
    <row r="54" spans="1:17" ht="15.75" customHeight="1">
      <c r="A54" s="268">
        <v>35</v>
      </c>
      <c r="B54" s="337" t="s">
        <v>15</v>
      </c>
      <c r="C54" s="327">
        <v>5128463</v>
      </c>
      <c r="D54" s="340" t="s">
        <v>12</v>
      </c>
      <c r="E54" s="319" t="s">
        <v>346</v>
      </c>
      <c r="F54" s="327">
        <v>-1000</v>
      </c>
      <c r="G54" s="333">
        <v>18146</v>
      </c>
      <c r="H54" s="334">
        <v>15902</v>
      </c>
      <c r="I54" s="334">
        <f>G54-H54</f>
        <v>2244</v>
      </c>
      <c r="J54" s="334">
        <f>$F54*I54</f>
        <v>-2244000</v>
      </c>
      <c r="K54" s="335">
        <f>J54/1000000</f>
        <v>-2.244</v>
      </c>
      <c r="L54" s="333">
        <v>999323</v>
      </c>
      <c r="M54" s="334">
        <v>999323</v>
      </c>
      <c r="N54" s="334">
        <f>L54-M54</f>
        <v>0</v>
      </c>
      <c r="O54" s="334">
        <f>$F54*N54</f>
        <v>0</v>
      </c>
      <c r="P54" s="335">
        <f>O54/1000000</f>
        <v>0</v>
      </c>
      <c r="Q54" s="458"/>
    </row>
    <row r="55" spans="1:17" ht="18.75" customHeight="1">
      <c r="A55" s="268">
        <v>36</v>
      </c>
      <c r="B55" s="337" t="s">
        <v>16</v>
      </c>
      <c r="C55" s="327">
        <v>5128468</v>
      </c>
      <c r="D55" s="340" t="s">
        <v>12</v>
      </c>
      <c r="E55" s="319" t="s">
        <v>346</v>
      </c>
      <c r="F55" s="327">
        <v>-1000</v>
      </c>
      <c r="G55" s="333">
        <v>9635</v>
      </c>
      <c r="H55" s="334">
        <v>8500</v>
      </c>
      <c r="I55" s="334">
        <f>G55-H55</f>
        <v>1135</v>
      </c>
      <c r="J55" s="334">
        <f>$F55*I55</f>
        <v>-1135000</v>
      </c>
      <c r="K55" s="335">
        <f>J55/1000000</f>
        <v>-1.135</v>
      </c>
      <c r="L55" s="333">
        <v>784</v>
      </c>
      <c r="M55" s="334">
        <v>784</v>
      </c>
      <c r="N55" s="334">
        <f>L55-M55</f>
        <v>0</v>
      </c>
      <c r="O55" s="334">
        <f>$F55*N55</f>
        <v>0</v>
      </c>
      <c r="P55" s="335">
        <f>O55/1000000</f>
        <v>0</v>
      </c>
      <c r="Q55" s="464"/>
    </row>
    <row r="56" spans="1:17" ht="15" customHeight="1">
      <c r="A56" s="268"/>
      <c r="B56" s="339" t="s">
        <v>407</v>
      </c>
      <c r="C56" s="327"/>
      <c r="D56" s="340"/>
      <c r="E56" s="319"/>
      <c r="F56" s="327"/>
      <c r="G56" s="333"/>
      <c r="H56" s="334"/>
      <c r="I56" s="334"/>
      <c r="J56" s="334"/>
      <c r="K56" s="335"/>
      <c r="L56" s="333"/>
      <c r="M56" s="334"/>
      <c r="N56" s="334"/>
      <c r="O56" s="334"/>
      <c r="P56" s="335"/>
      <c r="Q56" s="464"/>
    </row>
    <row r="57" spans="1:17" ht="15.75" customHeight="1">
      <c r="A57" s="268">
        <v>37</v>
      </c>
      <c r="B57" s="337" t="s">
        <v>15</v>
      </c>
      <c r="C57" s="327">
        <v>4864903</v>
      </c>
      <c r="D57" s="340" t="s">
        <v>12</v>
      </c>
      <c r="E57" s="319" t="s">
        <v>346</v>
      </c>
      <c r="F57" s="327">
        <v>-1000</v>
      </c>
      <c r="G57" s="333">
        <v>995733</v>
      </c>
      <c r="H57" s="334">
        <v>993412</v>
      </c>
      <c r="I57" s="334">
        <f>G57-H57</f>
        <v>2321</v>
      </c>
      <c r="J57" s="334">
        <f>$F57*I57</f>
        <v>-2321000</v>
      </c>
      <c r="K57" s="335">
        <f>J57/1000000</f>
        <v>-2.321</v>
      </c>
      <c r="L57" s="333">
        <v>998728</v>
      </c>
      <c r="M57" s="334">
        <v>998728</v>
      </c>
      <c r="N57" s="334">
        <f>L57-M57</f>
        <v>0</v>
      </c>
      <c r="O57" s="334">
        <f>$F57*N57</f>
        <v>0</v>
      </c>
      <c r="P57" s="335">
        <f>O57/1000000</f>
        <v>0</v>
      </c>
      <c r="Q57" s="454"/>
    </row>
    <row r="58" spans="1:17" ht="15" customHeight="1">
      <c r="A58" s="268">
        <v>38</v>
      </c>
      <c r="B58" s="337" t="s">
        <v>16</v>
      </c>
      <c r="C58" s="327">
        <v>4864946</v>
      </c>
      <c r="D58" s="340" t="s">
        <v>12</v>
      </c>
      <c r="E58" s="319" t="s">
        <v>346</v>
      </c>
      <c r="F58" s="327">
        <v>-1000</v>
      </c>
      <c r="G58" s="333">
        <v>14301</v>
      </c>
      <c r="H58" s="334">
        <v>14285</v>
      </c>
      <c r="I58" s="334">
        <f>G58-H58</f>
        <v>16</v>
      </c>
      <c r="J58" s="334">
        <f>$F58*I58</f>
        <v>-16000</v>
      </c>
      <c r="K58" s="335">
        <f>J58/1000000</f>
        <v>-0.016</v>
      </c>
      <c r="L58" s="333">
        <v>1380</v>
      </c>
      <c r="M58" s="334">
        <v>1380</v>
      </c>
      <c r="N58" s="334">
        <f>L58-M58</f>
        <v>0</v>
      </c>
      <c r="O58" s="334">
        <f>$F58*N58</f>
        <v>0</v>
      </c>
      <c r="P58" s="335">
        <f>O58/1000000</f>
        <v>0</v>
      </c>
      <c r="Q58" s="454"/>
    </row>
    <row r="59" spans="1:17" ht="14.25" customHeight="1">
      <c r="A59" s="268"/>
      <c r="B59" s="339" t="s">
        <v>381</v>
      </c>
      <c r="C59" s="327"/>
      <c r="D59" s="340"/>
      <c r="E59" s="319"/>
      <c r="F59" s="327"/>
      <c r="G59" s="333"/>
      <c r="H59" s="334"/>
      <c r="I59" s="334"/>
      <c r="J59" s="334"/>
      <c r="K59" s="335"/>
      <c r="L59" s="333"/>
      <c r="M59" s="334"/>
      <c r="N59" s="334"/>
      <c r="O59" s="334"/>
      <c r="P59" s="335"/>
      <c r="Q59" s="457"/>
    </row>
    <row r="60" spans="1:17" ht="14.25" customHeight="1">
      <c r="A60" s="268"/>
      <c r="B60" s="339" t="s">
        <v>43</v>
      </c>
      <c r="C60" s="327"/>
      <c r="D60" s="340"/>
      <c r="E60" s="319"/>
      <c r="F60" s="327"/>
      <c r="G60" s="333"/>
      <c r="H60" s="334"/>
      <c r="I60" s="334"/>
      <c r="J60" s="334"/>
      <c r="K60" s="335"/>
      <c r="L60" s="333"/>
      <c r="M60" s="334"/>
      <c r="N60" s="334"/>
      <c r="O60" s="334"/>
      <c r="P60" s="335"/>
      <c r="Q60" s="457"/>
    </row>
    <row r="61" spans="1:17" ht="15.75" customHeight="1">
      <c r="A61" s="269">
        <v>39</v>
      </c>
      <c r="B61" s="337" t="s">
        <v>44</v>
      </c>
      <c r="C61" s="327">
        <v>4864843</v>
      </c>
      <c r="D61" s="340" t="s">
        <v>12</v>
      </c>
      <c r="E61" s="319" t="s">
        <v>346</v>
      </c>
      <c r="F61" s="327">
        <v>1000</v>
      </c>
      <c r="G61" s="333">
        <v>1840</v>
      </c>
      <c r="H61" s="334">
        <v>1872</v>
      </c>
      <c r="I61" s="334">
        <f>G61-H61</f>
        <v>-32</v>
      </c>
      <c r="J61" s="334">
        <f>$F61*I61</f>
        <v>-32000</v>
      </c>
      <c r="K61" s="335">
        <f>J61/1000000</f>
        <v>-0.032</v>
      </c>
      <c r="L61" s="333">
        <v>28237</v>
      </c>
      <c r="M61" s="334">
        <v>28235</v>
      </c>
      <c r="N61" s="334">
        <f>L61-M61</f>
        <v>2</v>
      </c>
      <c r="O61" s="334">
        <f>$F61*N61</f>
        <v>2000</v>
      </c>
      <c r="P61" s="335">
        <f>O61/1000000</f>
        <v>0.002</v>
      </c>
      <c r="Q61" s="457"/>
    </row>
    <row r="62" spans="1:17" s="857" customFormat="1" ht="18" customHeight="1" thickBot="1">
      <c r="A62" s="848">
        <v>40</v>
      </c>
      <c r="B62" s="849" t="s">
        <v>45</v>
      </c>
      <c r="C62" s="850">
        <v>5295123</v>
      </c>
      <c r="D62" s="851" t="s">
        <v>12</v>
      </c>
      <c r="E62" s="849" t="s">
        <v>346</v>
      </c>
      <c r="F62" s="852">
        <v>100</v>
      </c>
      <c r="G62" s="853">
        <v>8704</v>
      </c>
      <c r="H62" s="854">
        <v>7750</v>
      </c>
      <c r="I62" s="854">
        <f>G62-H62</f>
        <v>954</v>
      </c>
      <c r="J62" s="854">
        <f>$F62*I62</f>
        <v>95400</v>
      </c>
      <c r="K62" s="854">
        <f>J62/1000000</f>
        <v>0.0954</v>
      </c>
      <c r="L62" s="855">
        <v>26232</v>
      </c>
      <c r="M62" s="854">
        <v>26254</v>
      </c>
      <c r="N62" s="854">
        <f>L62-M62</f>
        <v>-22</v>
      </c>
      <c r="O62" s="854">
        <f>$F62*N62</f>
        <v>-2200</v>
      </c>
      <c r="P62" s="854">
        <f>O62/1000000</f>
        <v>-0.0022</v>
      </c>
      <c r="Q62" s="856"/>
    </row>
    <row r="63" spans="1:17" ht="21.75" customHeight="1" thickBot="1" thickTop="1">
      <c r="A63" s="269"/>
      <c r="B63" s="481" t="s">
        <v>311</v>
      </c>
      <c r="C63" s="38"/>
      <c r="D63" s="341"/>
      <c r="E63" s="319"/>
      <c r="F63" s="38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556" t="str">
        <f>Q1</f>
        <v>JANUARY-2018</v>
      </c>
    </row>
    <row r="64" spans="1:17" ht="15.75" customHeight="1" thickTop="1">
      <c r="A64" s="267"/>
      <c r="B64" s="336" t="s">
        <v>46</v>
      </c>
      <c r="C64" s="317"/>
      <c r="D64" s="342"/>
      <c r="E64" s="342"/>
      <c r="F64" s="317"/>
      <c r="G64" s="557"/>
      <c r="H64" s="558"/>
      <c r="I64" s="558"/>
      <c r="J64" s="558"/>
      <c r="K64" s="559"/>
      <c r="L64" s="557"/>
      <c r="M64" s="558"/>
      <c r="N64" s="558"/>
      <c r="O64" s="558"/>
      <c r="P64" s="559"/>
      <c r="Q64" s="560"/>
    </row>
    <row r="65" spans="1:17" ht="15.75" customHeight="1">
      <c r="A65" s="268">
        <v>41</v>
      </c>
      <c r="B65" s="502" t="s">
        <v>83</v>
      </c>
      <c r="C65" s="327">
        <v>4865169</v>
      </c>
      <c r="D65" s="341" t="s">
        <v>12</v>
      </c>
      <c r="E65" s="319" t="s">
        <v>346</v>
      </c>
      <c r="F65" s="327">
        <v>1000</v>
      </c>
      <c r="G65" s="333">
        <v>1324</v>
      </c>
      <c r="H65" s="334">
        <v>1338</v>
      </c>
      <c r="I65" s="334">
        <f>G65-H65</f>
        <v>-14</v>
      </c>
      <c r="J65" s="334">
        <f>$F65*I65</f>
        <v>-14000</v>
      </c>
      <c r="K65" s="335">
        <f>J65/1000000</f>
        <v>-0.014</v>
      </c>
      <c r="L65" s="333">
        <v>61303</v>
      </c>
      <c r="M65" s="334">
        <v>61304</v>
      </c>
      <c r="N65" s="334">
        <f>L65-M65</f>
        <v>-1</v>
      </c>
      <c r="O65" s="334">
        <f>$F65*N65</f>
        <v>-1000</v>
      </c>
      <c r="P65" s="335">
        <f>O65/1000000</f>
        <v>-0.001</v>
      </c>
      <c r="Q65" s="457"/>
    </row>
    <row r="66" spans="1:17" ht="15.75" customHeight="1">
      <c r="A66" s="268"/>
      <c r="B66" s="338" t="s">
        <v>308</v>
      </c>
      <c r="C66" s="327"/>
      <c r="D66" s="341"/>
      <c r="E66" s="319"/>
      <c r="F66" s="327"/>
      <c r="G66" s="333"/>
      <c r="H66" s="334"/>
      <c r="I66" s="334"/>
      <c r="J66" s="334"/>
      <c r="K66" s="335"/>
      <c r="L66" s="333"/>
      <c r="M66" s="334"/>
      <c r="N66" s="334"/>
      <c r="O66" s="334"/>
      <c r="P66" s="335"/>
      <c r="Q66" s="457"/>
    </row>
    <row r="67" spans="1:17" ht="15.75" customHeight="1">
      <c r="A67" s="268">
        <v>42</v>
      </c>
      <c r="B67" s="337" t="s">
        <v>307</v>
      </c>
      <c r="C67" s="327">
        <v>4902503</v>
      </c>
      <c r="D67" s="341" t="s">
        <v>12</v>
      </c>
      <c r="E67" s="319" t="s">
        <v>346</v>
      </c>
      <c r="F67" s="721">
        <v>416.66</v>
      </c>
      <c r="G67" s="333">
        <v>997852</v>
      </c>
      <c r="H67" s="334">
        <v>997557</v>
      </c>
      <c r="I67" s="334">
        <f>G67-H67</f>
        <v>295</v>
      </c>
      <c r="J67" s="334">
        <f>$F67*I67</f>
        <v>122914.70000000001</v>
      </c>
      <c r="K67" s="335">
        <f>J67/1000000</f>
        <v>0.12291470000000002</v>
      </c>
      <c r="L67" s="333">
        <v>999093</v>
      </c>
      <c r="M67" s="334">
        <v>999092</v>
      </c>
      <c r="N67" s="334">
        <f>L67-M67</f>
        <v>1</v>
      </c>
      <c r="O67" s="334">
        <f>$F67*N67</f>
        <v>416.66</v>
      </c>
      <c r="P67" s="335">
        <f>O67/1000000</f>
        <v>0.00041666</v>
      </c>
      <c r="Q67" s="457"/>
    </row>
    <row r="68" spans="1:17" ht="15.75" customHeight="1">
      <c r="A68" s="268"/>
      <c r="B68" s="295" t="s">
        <v>52</v>
      </c>
      <c r="C68" s="328"/>
      <c r="D68" s="343"/>
      <c r="E68" s="343"/>
      <c r="F68" s="328"/>
      <c r="G68" s="333"/>
      <c r="H68" s="334"/>
      <c r="I68" s="334"/>
      <c r="J68" s="334"/>
      <c r="K68" s="335"/>
      <c r="L68" s="333"/>
      <c r="M68" s="334"/>
      <c r="N68" s="334"/>
      <c r="O68" s="334"/>
      <c r="P68" s="335"/>
      <c r="Q68" s="457"/>
    </row>
    <row r="69" spans="1:17" ht="15.75" customHeight="1">
      <c r="A69" s="268">
        <v>43</v>
      </c>
      <c r="B69" s="484" t="s">
        <v>53</v>
      </c>
      <c r="C69" s="328">
        <v>4865090</v>
      </c>
      <c r="D69" s="485" t="s">
        <v>12</v>
      </c>
      <c r="E69" s="319" t="s">
        <v>346</v>
      </c>
      <c r="F69" s="328">
        <v>100</v>
      </c>
      <c r="G69" s="333">
        <v>9021</v>
      </c>
      <c r="H69" s="334">
        <v>9027</v>
      </c>
      <c r="I69" s="334">
        <f>G69-H69</f>
        <v>-6</v>
      </c>
      <c r="J69" s="334">
        <f>$F69*I69</f>
        <v>-600</v>
      </c>
      <c r="K69" s="335">
        <f>J69/1000000</f>
        <v>-0.0006</v>
      </c>
      <c r="L69" s="333">
        <v>37550</v>
      </c>
      <c r="M69" s="334">
        <v>37568</v>
      </c>
      <c r="N69" s="334">
        <f>L69-M69</f>
        <v>-18</v>
      </c>
      <c r="O69" s="334">
        <f>$F69*N69</f>
        <v>-1800</v>
      </c>
      <c r="P69" s="335">
        <f>O69/1000000</f>
        <v>-0.0018</v>
      </c>
      <c r="Q69" s="726"/>
    </row>
    <row r="70" spans="1:17" ht="15.75" customHeight="1">
      <c r="A70" s="268">
        <v>44</v>
      </c>
      <c r="B70" s="484" t="s">
        <v>54</v>
      </c>
      <c r="C70" s="328">
        <v>4902519</v>
      </c>
      <c r="D70" s="485" t="s">
        <v>12</v>
      </c>
      <c r="E70" s="319" t="s">
        <v>346</v>
      </c>
      <c r="F70" s="328">
        <v>100</v>
      </c>
      <c r="G70" s="333">
        <v>11828</v>
      </c>
      <c r="H70" s="334">
        <v>11844</v>
      </c>
      <c r="I70" s="334">
        <f>G70-H70</f>
        <v>-16</v>
      </c>
      <c r="J70" s="334">
        <f>$F70*I70</f>
        <v>-1600</v>
      </c>
      <c r="K70" s="335">
        <f>J70/1000000</f>
        <v>-0.0016</v>
      </c>
      <c r="L70" s="333">
        <v>77725</v>
      </c>
      <c r="M70" s="334">
        <v>77802</v>
      </c>
      <c r="N70" s="334">
        <f>L70-M70</f>
        <v>-77</v>
      </c>
      <c r="O70" s="334">
        <f>$F70*N70</f>
        <v>-7700</v>
      </c>
      <c r="P70" s="335">
        <f>O70/1000000</f>
        <v>-0.0077</v>
      </c>
      <c r="Q70" s="457"/>
    </row>
    <row r="71" spans="1:17" ht="15.75" customHeight="1">
      <c r="A71" s="268">
        <v>45</v>
      </c>
      <c r="B71" s="484" t="s">
        <v>55</v>
      </c>
      <c r="C71" s="328">
        <v>4902539</v>
      </c>
      <c r="D71" s="485" t="s">
        <v>12</v>
      </c>
      <c r="E71" s="319" t="s">
        <v>346</v>
      </c>
      <c r="F71" s="328">
        <v>100</v>
      </c>
      <c r="G71" s="333">
        <v>1397</v>
      </c>
      <c r="H71" s="334">
        <v>1330</v>
      </c>
      <c r="I71" s="334">
        <f>G71-H71</f>
        <v>67</v>
      </c>
      <c r="J71" s="334">
        <f>$F71*I71</f>
        <v>6700</v>
      </c>
      <c r="K71" s="335">
        <f>J71/1000000</f>
        <v>0.0067</v>
      </c>
      <c r="L71" s="333">
        <v>18916</v>
      </c>
      <c r="M71" s="334">
        <v>18688</v>
      </c>
      <c r="N71" s="334">
        <f>L71-M71</f>
        <v>228</v>
      </c>
      <c r="O71" s="334">
        <f>$F71*N71</f>
        <v>22800</v>
      </c>
      <c r="P71" s="335">
        <f>O71/1000000</f>
        <v>0.0228</v>
      </c>
      <c r="Q71" s="457"/>
    </row>
    <row r="72" spans="1:17" ht="15.75" customHeight="1">
      <c r="A72" s="268"/>
      <c r="B72" s="295" t="s">
        <v>56</v>
      </c>
      <c r="C72" s="328"/>
      <c r="D72" s="343"/>
      <c r="E72" s="343"/>
      <c r="F72" s="328"/>
      <c r="G72" s="333"/>
      <c r="H72" s="334"/>
      <c r="I72" s="334"/>
      <c r="J72" s="334"/>
      <c r="K72" s="335"/>
      <c r="L72" s="333"/>
      <c r="M72" s="334"/>
      <c r="N72" s="334"/>
      <c r="O72" s="334"/>
      <c r="P72" s="335"/>
      <c r="Q72" s="457"/>
    </row>
    <row r="73" spans="1:17" ht="15.75" customHeight="1">
      <c r="A73" s="268">
        <v>46</v>
      </c>
      <c r="B73" s="484" t="s">
        <v>57</v>
      </c>
      <c r="C73" s="328">
        <v>4902591</v>
      </c>
      <c r="D73" s="485" t="s">
        <v>12</v>
      </c>
      <c r="E73" s="319" t="s">
        <v>346</v>
      </c>
      <c r="F73" s="328">
        <v>1333</v>
      </c>
      <c r="G73" s="333">
        <v>354</v>
      </c>
      <c r="H73" s="334">
        <v>322</v>
      </c>
      <c r="I73" s="334">
        <f aca="true" t="shared" si="12" ref="I73:I79">G73-H73</f>
        <v>32</v>
      </c>
      <c r="J73" s="334">
        <f aca="true" t="shared" si="13" ref="J73:J79">$F73*I73</f>
        <v>42656</v>
      </c>
      <c r="K73" s="335">
        <f aca="true" t="shared" si="14" ref="K73:K79">J73/1000000</f>
        <v>0.042656</v>
      </c>
      <c r="L73" s="333">
        <v>252</v>
      </c>
      <c r="M73" s="334">
        <v>229</v>
      </c>
      <c r="N73" s="334">
        <f aca="true" t="shared" si="15" ref="N73:N79">L73-M73</f>
        <v>23</v>
      </c>
      <c r="O73" s="334">
        <f aca="true" t="shared" si="16" ref="O73:O79">$F73*N73</f>
        <v>30659</v>
      </c>
      <c r="P73" s="335">
        <f aca="true" t="shared" si="17" ref="P73:P79">O73/1000000</f>
        <v>0.030659</v>
      </c>
      <c r="Q73" s="457"/>
    </row>
    <row r="74" spans="1:17" ht="15.75" customHeight="1">
      <c r="A74" s="268">
        <v>47</v>
      </c>
      <c r="B74" s="484" t="s">
        <v>58</v>
      </c>
      <c r="C74" s="328">
        <v>4902565</v>
      </c>
      <c r="D74" s="485" t="s">
        <v>12</v>
      </c>
      <c r="E74" s="319" t="s">
        <v>346</v>
      </c>
      <c r="F74" s="328">
        <v>100</v>
      </c>
      <c r="G74" s="333">
        <v>1000035</v>
      </c>
      <c r="H74" s="334">
        <v>999996</v>
      </c>
      <c r="I74" s="334">
        <f t="shared" si="12"/>
        <v>39</v>
      </c>
      <c r="J74" s="334">
        <f t="shared" si="13"/>
        <v>3900</v>
      </c>
      <c r="K74" s="335">
        <f t="shared" si="14"/>
        <v>0.0039</v>
      </c>
      <c r="L74" s="333">
        <v>999997</v>
      </c>
      <c r="M74" s="334">
        <v>999999</v>
      </c>
      <c r="N74" s="334">
        <f t="shared" si="15"/>
        <v>-2</v>
      </c>
      <c r="O74" s="334">
        <f t="shared" si="16"/>
        <v>-200</v>
      </c>
      <c r="P74" s="335">
        <f t="shared" si="17"/>
        <v>-0.0002</v>
      </c>
      <c r="Q74" s="457"/>
    </row>
    <row r="75" spans="1:17" ht="15.75" customHeight="1">
      <c r="A75" s="268">
        <v>48</v>
      </c>
      <c r="B75" s="484" t="s">
        <v>59</v>
      </c>
      <c r="C75" s="328">
        <v>4902523</v>
      </c>
      <c r="D75" s="485" t="s">
        <v>12</v>
      </c>
      <c r="E75" s="319" t="s">
        <v>346</v>
      </c>
      <c r="F75" s="328">
        <v>100</v>
      </c>
      <c r="G75" s="333">
        <v>999815</v>
      </c>
      <c r="H75" s="334">
        <v>999815</v>
      </c>
      <c r="I75" s="334">
        <f>G75-H75</f>
        <v>0</v>
      </c>
      <c r="J75" s="334">
        <f t="shared" si="13"/>
        <v>0</v>
      </c>
      <c r="K75" s="335">
        <f t="shared" si="14"/>
        <v>0</v>
      </c>
      <c r="L75" s="333">
        <v>999943</v>
      </c>
      <c r="M75" s="334">
        <v>999943</v>
      </c>
      <c r="N75" s="334">
        <f>L75-M75</f>
        <v>0</v>
      </c>
      <c r="O75" s="334">
        <f t="shared" si="16"/>
        <v>0</v>
      </c>
      <c r="P75" s="335">
        <f t="shared" si="17"/>
        <v>0</v>
      </c>
      <c r="Q75" s="457"/>
    </row>
    <row r="76" spans="1:17" ht="15.75" customHeight="1">
      <c r="A76" s="268">
        <v>49</v>
      </c>
      <c r="B76" s="484" t="s">
        <v>60</v>
      </c>
      <c r="C76" s="328">
        <v>4902547</v>
      </c>
      <c r="D76" s="485" t="s">
        <v>12</v>
      </c>
      <c r="E76" s="319" t="s">
        <v>346</v>
      </c>
      <c r="F76" s="328">
        <v>100</v>
      </c>
      <c r="G76" s="333">
        <v>5885</v>
      </c>
      <c r="H76" s="334">
        <v>5885</v>
      </c>
      <c r="I76" s="334">
        <f t="shared" si="12"/>
        <v>0</v>
      </c>
      <c r="J76" s="334">
        <f t="shared" si="13"/>
        <v>0</v>
      </c>
      <c r="K76" s="335">
        <f t="shared" si="14"/>
        <v>0</v>
      </c>
      <c r="L76" s="333">
        <v>8891</v>
      </c>
      <c r="M76" s="334">
        <v>8891</v>
      </c>
      <c r="N76" s="334">
        <f t="shared" si="15"/>
        <v>0</v>
      </c>
      <c r="O76" s="334">
        <f t="shared" si="16"/>
        <v>0</v>
      </c>
      <c r="P76" s="335">
        <f t="shared" si="17"/>
        <v>0</v>
      </c>
      <c r="Q76" s="457"/>
    </row>
    <row r="77" spans="1:17" ht="15.75" customHeight="1">
      <c r="A77" s="268">
        <v>50</v>
      </c>
      <c r="B77" s="484" t="s">
        <v>61</v>
      </c>
      <c r="C77" s="328">
        <v>4902605</v>
      </c>
      <c r="D77" s="485" t="s">
        <v>12</v>
      </c>
      <c r="E77" s="319" t="s">
        <v>346</v>
      </c>
      <c r="F77" s="503">
        <v>1333.33</v>
      </c>
      <c r="G77" s="333">
        <v>0</v>
      </c>
      <c r="H77" s="334">
        <v>0</v>
      </c>
      <c r="I77" s="334">
        <f t="shared" si="12"/>
        <v>0</v>
      </c>
      <c r="J77" s="334">
        <f t="shared" si="13"/>
        <v>0</v>
      </c>
      <c r="K77" s="335">
        <f t="shared" si="14"/>
        <v>0</v>
      </c>
      <c r="L77" s="333">
        <v>0</v>
      </c>
      <c r="M77" s="334">
        <v>0</v>
      </c>
      <c r="N77" s="334">
        <f t="shared" si="15"/>
        <v>0</v>
      </c>
      <c r="O77" s="334">
        <f t="shared" si="16"/>
        <v>0</v>
      </c>
      <c r="P77" s="335">
        <f t="shared" si="17"/>
        <v>0</v>
      </c>
      <c r="Q77" s="494"/>
    </row>
    <row r="78" spans="1:17" ht="15.75" customHeight="1">
      <c r="A78" s="268">
        <v>51</v>
      </c>
      <c r="B78" s="484" t="s">
        <v>62</v>
      </c>
      <c r="C78" s="328">
        <v>5295190</v>
      </c>
      <c r="D78" s="485" t="s">
        <v>12</v>
      </c>
      <c r="E78" s="319" t="s">
        <v>346</v>
      </c>
      <c r="F78" s="328">
        <v>100</v>
      </c>
      <c r="G78" s="333">
        <v>999432</v>
      </c>
      <c r="H78" s="334">
        <v>999563</v>
      </c>
      <c r="I78" s="334">
        <f t="shared" si="12"/>
        <v>-131</v>
      </c>
      <c r="J78" s="334">
        <f t="shared" si="13"/>
        <v>-13100</v>
      </c>
      <c r="K78" s="335">
        <f t="shared" si="14"/>
        <v>-0.0131</v>
      </c>
      <c r="L78" s="333">
        <v>17107</v>
      </c>
      <c r="M78" s="334">
        <v>17096</v>
      </c>
      <c r="N78" s="334">
        <f t="shared" si="15"/>
        <v>11</v>
      </c>
      <c r="O78" s="334">
        <f t="shared" si="16"/>
        <v>1100</v>
      </c>
      <c r="P78" s="335">
        <f t="shared" si="17"/>
        <v>0.0011</v>
      </c>
      <c r="Q78" s="457"/>
    </row>
    <row r="79" spans="1:17" ht="15.75" customHeight="1">
      <c r="A79" s="268">
        <v>52</v>
      </c>
      <c r="B79" s="484" t="s">
        <v>63</v>
      </c>
      <c r="C79" s="328">
        <v>4902529</v>
      </c>
      <c r="D79" s="485" t="s">
        <v>12</v>
      </c>
      <c r="E79" s="319" t="s">
        <v>346</v>
      </c>
      <c r="F79" s="503">
        <v>44.44</v>
      </c>
      <c r="G79" s="333">
        <v>989674</v>
      </c>
      <c r="H79" s="334">
        <v>989743</v>
      </c>
      <c r="I79" s="334">
        <f t="shared" si="12"/>
        <v>-69</v>
      </c>
      <c r="J79" s="334">
        <f t="shared" si="13"/>
        <v>-3066.3599999999997</v>
      </c>
      <c r="K79" s="335">
        <f t="shared" si="14"/>
        <v>-0.0030663599999999997</v>
      </c>
      <c r="L79" s="333">
        <v>367</v>
      </c>
      <c r="M79" s="334">
        <v>390</v>
      </c>
      <c r="N79" s="334">
        <f t="shared" si="15"/>
        <v>-23</v>
      </c>
      <c r="O79" s="334">
        <f t="shared" si="16"/>
        <v>-1022.1199999999999</v>
      </c>
      <c r="P79" s="335">
        <f t="shared" si="17"/>
        <v>-0.0010221199999999998</v>
      </c>
      <c r="Q79" s="494"/>
    </row>
    <row r="80" spans="1:17" ht="15.75" customHeight="1">
      <c r="A80" s="268"/>
      <c r="B80" s="295" t="s">
        <v>64</v>
      </c>
      <c r="C80" s="328"/>
      <c r="D80" s="343"/>
      <c r="E80" s="343"/>
      <c r="F80" s="328"/>
      <c r="G80" s="333"/>
      <c r="H80" s="334"/>
      <c r="I80" s="334"/>
      <c r="J80" s="334"/>
      <c r="K80" s="335"/>
      <c r="L80" s="333"/>
      <c r="M80" s="334"/>
      <c r="N80" s="334"/>
      <c r="O80" s="334"/>
      <c r="P80" s="335"/>
      <c r="Q80" s="457"/>
    </row>
    <row r="81" spans="1:17" s="747" customFormat="1" ht="15.75" customHeight="1">
      <c r="A81" s="738">
        <v>53</v>
      </c>
      <c r="B81" s="750" t="s">
        <v>65</v>
      </c>
      <c r="C81" s="751">
        <v>4865088</v>
      </c>
      <c r="D81" s="752" t="s">
        <v>12</v>
      </c>
      <c r="E81" s="742" t="s">
        <v>346</v>
      </c>
      <c r="F81" s="751">
        <v>166.66</v>
      </c>
      <c r="G81" s="743">
        <v>1430</v>
      </c>
      <c r="H81" s="744">
        <v>1454</v>
      </c>
      <c r="I81" s="744">
        <f>G81-H81</f>
        <v>-24</v>
      </c>
      <c r="J81" s="744">
        <f>$F81*I81</f>
        <v>-3999.84</v>
      </c>
      <c r="K81" s="745">
        <f>J81/1000000</f>
        <v>-0.00399984</v>
      </c>
      <c r="L81" s="743">
        <v>1880</v>
      </c>
      <c r="M81" s="744">
        <v>1880</v>
      </c>
      <c r="N81" s="744">
        <f>L81-M81</f>
        <v>0</v>
      </c>
      <c r="O81" s="744">
        <f>$F81*N81</f>
        <v>0</v>
      </c>
      <c r="P81" s="745">
        <f>O81/1000000</f>
        <v>0</v>
      </c>
      <c r="Q81" s="766"/>
    </row>
    <row r="82" spans="1:17" ht="15.75" customHeight="1">
      <c r="A82" s="268">
        <v>54</v>
      </c>
      <c r="B82" s="484" t="s">
        <v>66</v>
      </c>
      <c r="C82" s="328">
        <v>4902579</v>
      </c>
      <c r="D82" s="485" t="s">
        <v>12</v>
      </c>
      <c r="E82" s="319" t="s">
        <v>346</v>
      </c>
      <c r="F82" s="328">
        <v>500</v>
      </c>
      <c r="G82" s="333">
        <v>999842</v>
      </c>
      <c r="H82" s="334">
        <v>999860</v>
      </c>
      <c r="I82" s="334">
        <f>G82-H82</f>
        <v>-18</v>
      </c>
      <c r="J82" s="334">
        <f>$F82*I82</f>
        <v>-9000</v>
      </c>
      <c r="K82" s="335">
        <f>J82/1000000</f>
        <v>-0.009</v>
      </c>
      <c r="L82" s="333">
        <v>547</v>
      </c>
      <c r="M82" s="334">
        <v>549</v>
      </c>
      <c r="N82" s="334">
        <f>L82-M82</f>
        <v>-2</v>
      </c>
      <c r="O82" s="334">
        <f>$F82*N82</f>
        <v>-1000</v>
      </c>
      <c r="P82" s="335">
        <f>O82/1000000</f>
        <v>-0.001</v>
      </c>
      <c r="Q82" s="457"/>
    </row>
    <row r="83" spans="1:17" ht="15.75" customHeight="1">
      <c r="A83" s="268">
        <v>55</v>
      </c>
      <c r="B83" s="484" t="s">
        <v>67</v>
      </c>
      <c r="C83" s="328">
        <v>4902585</v>
      </c>
      <c r="D83" s="485" t="s">
        <v>12</v>
      </c>
      <c r="E83" s="319" t="s">
        <v>346</v>
      </c>
      <c r="F83" s="503">
        <v>666.67</v>
      </c>
      <c r="G83" s="333">
        <v>1118</v>
      </c>
      <c r="H83" s="334">
        <v>1063</v>
      </c>
      <c r="I83" s="334">
        <f>G83-H83</f>
        <v>55</v>
      </c>
      <c r="J83" s="334">
        <f>$F83*I83</f>
        <v>36666.85</v>
      </c>
      <c r="K83" s="335">
        <f>J83/1000000</f>
        <v>0.03666685</v>
      </c>
      <c r="L83" s="333">
        <v>126</v>
      </c>
      <c r="M83" s="334">
        <v>126</v>
      </c>
      <c r="N83" s="334">
        <f>L83-M83</f>
        <v>0</v>
      </c>
      <c r="O83" s="334">
        <f>$F83*N83</f>
        <v>0</v>
      </c>
      <c r="P83" s="335">
        <f>O83/1000000</f>
        <v>0</v>
      </c>
      <c r="Q83" s="457"/>
    </row>
    <row r="84" spans="1:17" ht="15.75" customHeight="1">
      <c r="A84" s="268">
        <v>56</v>
      </c>
      <c r="B84" s="484" t="s">
        <v>68</v>
      </c>
      <c r="C84" s="328">
        <v>4865072</v>
      </c>
      <c r="D84" s="485" t="s">
        <v>12</v>
      </c>
      <c r="E84" s="319" t="s">
        <v>346</v>
      </c>
      <c r="F84" s="503">
        <v>666.6666666666666</v>
      </c>
      <c r="G84" s="333">
        <v>4072</v>
      </c>
      <c r="H84" s="334">
        <v>4075</v>
      </c>
      <c r="I84" s="334">
        <f>G84-H84</f>
        <v>-3</v>
      </c>
      <c r="J84" s="334">
        <f>$F84*I84</f>
        <v>-2000</v>
      </c>
      <c r="K84" s="335">
        <f>J84/1000000</f>
        <v>-0.002</v>
      </c>
      <c r="L84" s="333">
        <v>1431</v>
      </c>
      <c r="M84" s="334">
        <v>1431</v>
      </c>
      <c r="N84" s="334">
        <f>L84-M84</f>
        <v>0</v>
      </c>
      <c r="O84" s="334">
        <f>$F84*N84</f>
        <v>0</v>
      </c>
      <c r="P84" s="335">
        <f>O84/1000000</f>
        <v>0</v>
      </c>
      <c r="Q84" s="457"/>
    </row>
    <row r="85" spans="2:17" ht="15.75" customHeight="1">
      <c r="B85" s="295" t="s">
        <v>70</v>
      </c>
      <c r="C85" s="328"/>
      <c r="D85" s="343"/>
      <c r="E85" s="343"/>
      <c r="F85" s="328"/>
      <c r="G85" s="333"/>
      <c r="H85" s="334"/>
      <c r="I85" s="334"/>
      <c r="J85" s="334"/>
      <c r="K85" s="335"/>
      <c r="L85" s="333"/>
      <c r="M85" s="334"/>
      <c r="N85" s="334"/>
      <c r="O85" s="334"/>
      <c r="P85" s="335"/>
      <c r="Q85" s="457"/>
    </row>
    <row r="86" spans="1:17" ht="15.75" customHeight="1">
      <c r="A86" s="268">
        <v>57</v>
      </c>
      <c r="B86" s="484" t="s">
        <v>63</v>
      </c>
      <c r="C86" s="328">
        <v>4902568</v>
      </c>
      <c r="D86" s="485" t="s">
        <v>12</v>
      </c>
      <c r="E86" s="319" t="s">
        <v>346</v>
      </c>
      <c r="F86" s="328">
        <v>100</v>
      </c>
      <c r="G86" s="333">
        <v>997278</v>
      </c>
      <c r="H86" s="334">
        <v>997280</v>
      </c>
      <c r="I86" s="334">
        <f>G86-H86</f>
        <v>-2</v>
      </c>
      <c r="J86" s="334">
        <f>$F86*I86</f>
        <v>-200</v>
      </c>
      <c r="K86" s="335">
        <f>J86/1000000</f>
        <v>-0.0002</v>
      </c>
      <c r="L86" s="333">
        <v>2436</v>
      </c>
      <c r="M86" s="334">
        <v>2658</v>
      </c>
      <c r="N86" s="334">
        <f>L86-M86</f>
        <v>-222</v>
      </c>
      <c r="O86" s="334">
        <f>$F86*N86</f>
        <v>-22200</v>
      </c>
      <c r="P86" s="335">
        <f>O86/1000000</f>
        <v>-0.0222</v>
      </c>
      <c r="Q86" s="469"/>
    </row>
    <row r="87" spans="1:17" ht="15.75" customHeight="1">
      <c r="A87" s="268">
        <v>58</v>
      </c>
      <c r="B87" s="484" t="s">
        <v>71</v>
      </c>
      <c r="C87" s="328">
        <v>4902549</v>
      </c>
      <c r="D87" s="485" t="s">
        <v>12</v>
      </c>
      <c r="E87" s="319" t="s">
        <v>346</v>
      </c>
      <c r="F87" s="328">
        <v>100</v>
      </c>
      <c r="G87" s="333">
        <v>999748</v>
      </c>
      <c r="H87" s="334">
        <v>999748</v>
      </c>
      <c r="I87" s="334">
        <f>G87-H87</f>
        <v>0</v>
      </c>
      <c r="J87" s="334">
        <f>$F87*I87</f>
        <v>0</v>
      </c>
      <c r="K87" s="335">
        <f>J87/1000000</f>
        <v>0</v>
      </c>
      <c r="L87" s="333">
        <v>999983</v>
      </c>
      <c r="M87" s="334">
        <v>999983</v>
      </c>
      <c r="N87" s="334">
        <f>L87-M87</f>
        <v>0</v>
      </c>
      <c r="O87" s="334">
        <f>$F87*N87</f>
        <v>0</v>
      </c>
      <c r="P87" s="335">
        <f>O87/1000000</f>
        <v>0</v>
      </c>
      <c r="Q87" s="469"/>
    </row>
    <row r="88" spans="1:17" s="747" customFormat="1" ht="15.75" customHeight="1">
      <c r="A88" s="738">
        <v>59</v>
      </c>
      <c r="B88" s="750" t="s">
        <v>84</v>
      </c>
      <c r="C88" s="751">
        <v>4902527</v>
      </c>
      <c r="D88" s="752" t="s">
        <v>12</v>
      </c>
      <c r="E88" s="742" t="s">
        <v>346</v>
      </c>
      <c r="F88" s="751">
        <v>100</v>
      </c>
      <c r="G88" s="743">
        <v>218</v>
      </c>
      <c r="H88" s="744">
        <v>219</v>
      </c>
      <c r="I88" s="744">
        <f>G88-H88</f>
        <v>-1</v>
      </c>
      <c r="J88" s="744">
        <f>$F88*I88</f>
        <v>-100</v>
      </c>
      <c r="K88" s="745">
        <f>J88/1000000</f>
        <v>-0.0001</v>
      </c>
      <c r="L88" s="743">
        <v>14</v>
      </c>
      <c r="M88" s="744">
        <v>31</v>
      </c>
      <c r="N88" s="744">
        <f>L88-M88</f>
        <v>-17</v>
      </c>
      <c r="O88" s="744">
        <f>$F88*N88</f>
        <v>-1700</v>
      </c>
      <c r="P88" s="745">
        <f>O88/1000000</f>
        <v>-0.0017</v>
      </c>
      <c r="Q88" s="746" t="s">
        <v>463</v>
      </c>
    </row>
    <row r="89" spans="1:17" s="747" customFormat="1" ht="15.75" customHeight="1">
      <c r="A89" s="738"/>
      <c r="B89" s="750"/>
      <c r="C89" s="751"/>
      <c r="D89" s="752"/>
      <c r="E89" s="742"/>
      <c r="F89" s="751"/>
      <c r="G89" s="743"/>
      <c r="H89" s="744"/>
      <c r="I89" s="744"/>
      <c r="J89" s="744"/>
      <c r="K89" s="745">
        <v>0.0037</v>
      </c>
      <c r="L89" s="743"/>
      <c r="M89" s="744"/>
      <c r="N89" s="744"/>
      <c r="O89" s="744"/>
      <c r="P89" s="745">
        <v>0.0008</v>
      </c>
      <c r="Q89" s="746" t="s">
        <v>472</v>
      </c>
    </row>
    <row r="90" spans="1:17" ht="15.75" customHeight="1">
      <c r="A90" s="268">
        <v>60</v>
      </c>
      <c r="B90" s="484" t="s">
        <v>72</v>
      </c>
      <c r="C90" s="328">
        <v>4902578</v>
      </c>
      <c r="D90" s="485" t="s">
        <v>12</v>
      </c>
      <c r="E90" s="319" t="s">
        <v>346</v>
      </c>
      <c r="F90" s="328">
        <v>100</v>
      </c>
      <c r="G90" s="333">
        <v>999939</v>
      </c>
      <c r="H90" s="334">
        <v>999962</v>
      </c>
      <c r="I90" s="334">
        <f>G90-H90</f>
        <v>-23</v>
      </c>
      <c r="J90" s="334">
        <f>$F90*I90</f>
        <v>-2300</v>
      </c>
      <c r="K90" s="335">
        <f>J90/1000000</f>
        <v>-0.0023</v>
      </c>
      <c r="L90" s="333">
        <v>999990</v>
      </c>
      <c r="M90" s="334">
        <v>999992</v>
      </c>
      <c r="N90" s="334">
        <f>L90-M90</f>
        <v>-2</v>
      </c>
      <c r="O90" s="334">
        <f>$F90*N90</f>
        <v>-200</v>
      </c>
      <c r="P90" s="335">
        <f>O90/1000000</f>
        <v>-0.0002</v>
      </c>
      <c r="Q90" s="492"/>
    </row>
    <row r="91" spans="1:17" ht="15.75" customHeight="1">
      <c r="A91" s="269">
        <v>61</v>
      </c>
      <c r="B91" s="484" t="s">
        <v>73</v>
      </c>
      <c r="C91" s="328">
        <v>4902538</v>
      </c>
      <c r="D91" s="485" t="s">
        <v>12</v>
      </c>
      <c r="E91" s="319" t="s">
        <v>346</v>
      </c>
      <c r="F91" s="328">
        <v>100</v>
      </c>
      <c r="G91" s="333">
        <v>999762</v>
      </c>
      <c r="H91" s="334">
        <v>999762</v>
      </c>
      <c r="I91" s="334">
        <f>G91-H91</f>
        <v>0</v>
      </c>
      <c r="J91" s="334">
        <f>$F91*I91</f>
        <v>0</v>
      </c>
      <c r="K91" s="335">
        <f>J91/1000000</f>
        <v>0</v>
      </c>
      <c r="L91" s="333">
        <v>999987</v>
      </c>
      <c r="M91" s="334">
        <v>999987</v>
      </c>
      <c r="N91" s="334">
        <f>L91-M91</f>
        <v>0</v>
      </c>
      <c r="O91" s="334">
        <f>$F91*N91</f>
        <v>0</v>
      </c>
      <c r="P91" s="335">
        <f>O91/1000000</f>
        <v>0</v>
      </c>
      <c r="Q91" s="457"/>
    </row>
    <row r="92" spans="2:17" ht="15.75" customHeight="1">
      <c r="B92" s="295" t="s">
        <v>74</v>
      </c>
      <c r="C92" s="328"/>
      <c r="D92" s="343"/>
      <c r="E92" s="343"/>
      <c r="F92" s="328"/>
      <c r="G92" s="333"/>
      <c r="H92" s="334"/>
      <c r="I92" s="334"/>
      <c r="J92" s="334"/>
      <c r="K92" s="335"/>
      <c r="L92" s="333"/>
      <c r="M92" s="334"/>
      <c r="N92" s="334"/>
      <c r="O92" s="334"/>
      <c r="P92" s="335"/>
      <c r="Q92" s="457"/>
    </row>
    <row r="93" spans="1:17" ht="15.75" customHeight="1">
      <c r="A93" s="268">
        <v>62</v>
      </c>
      <c r="B93" s="484" t="s">
        <v>75</v>
      </c>
      <c r="C93" s="328">
        <v>4902540</v>
      </c>
      <c r="D93" s="485" t="s">
        <v>12</v>
      </c>
      <c r="E93" s="319" t="s">
        <v>346</v>
      </c>
      <c r="F93" s="328">
        <v>100</v>
      </c>
      <c r="G93" s="333">
        <v>1959</v>
      </c>
      <c r="H93" s="334">
        <v>1949</v>
      </c>
      <c r="I93" s="334">
        <f>G93-H93</f>
        <v>10</v>
      </c>
      <c r="J93" s="334">
        <f>$F93*I93</f>
        <v>1000</v>
      </c>
      <c r="K93" s="335">
        <f>J93/1000000</f>
        <v>0.001</v>
      </c>
      <c r="L93" s="333">
        <v>10090</v>
      </c>
      <c r="M93" s="334">
        <v>9806</v>
      </c>
      <c r="N93" s="334">
        <f>L93-M93</f>
        <v>284</v>
      </c>
      <c r="O93" s="334">
        <f>$F93*N93</f>
        <v>28400</v>
      </c>
      <c r="P93" s="335">
        <f>O93/1000000</f>
        <v>0.0284</v>
      </c>
      <c r="Q93" s="469"/>
    </row>
    <row r="94" spans="1:17" s="747" customFormat="1" ht="15.75" customHeight="1">
      <c r="A94" s="749">
        <v>63</v>
      </c>
      <c r="B94" s="750" t="s">
        <v>76</v>
      </c>
      <c r="C94" s="751">
        <v>4902520</v>
      </c>
      <c r="D94" s="752" t="s">
        <v>12</v>
      </c>
      <c r="E94" s="742" t="s">
        <v>346</v>
      </c>
      <c r="F94" s="751">
        <v>100</v>
      </c>
      <c r="G94" s="743">
        <v>2029</v>
      </c>
      <c r="H94" s="744">
        <v>1703</v>
      </c>
      <c r="I94" s="744">
        <f>G94-H94</f>
        <v>326</v>
      </c>
      <c r="J94" s="744">
        <f>$F94*I94</f>
        <v>32600</v>
      </c>
      <c r="K94" s="745">
        <f>J94/1000000</f>
        <v>0.0326</v>
      </c>
      <c r="L94" s="743">
        <v>264</v>
      </c>
      <c r="M94" s="744">
        <v>222</v>
      </c>
      <c r="N94" s="744">
        <f>L94-M94</f>
        <v>42</v>
      </c>
      <c r="O94" s="744">
        <f>$F94*N94</f>
        <v>4200</v>
      </c>
      <c r="P94" s="745">
        <f>O94/1000000</f>
        <v>0.0042</v>
      </c>
      <c r="Q94" s="746"/>
    </row>
    <row r="95" spans="1:17" ht="15.75" customHeight="1">
      <c r="A95" s="268">
        <v>64</v>
      </c>
      <c r="B95" s="484" t="s">
        <v>77</v>
      </c>
      <c r="C95" s="328">
        <v>4902536</v>
      </c>
      <c r="D95" s="485" t="s">
        <v>12</v>
      </c>
      <c r="E95" s="319" t="s">
        <v>346</v>
      </c>
      <c r="F95" s="328">
        <v>100</v>
      </c>
      <c r="G95" s="333">
        <v>15735</v>
      </c>
      <c r="H95" s="334">
        <v>15297</v>
      </c>
      <c r="I95" s="334">
        <f>G95-H95</f>
        <v>438</v>
      </c>
      <c r="J95" s="334">
        <f>$F95*I95</f>
        <v>43800</v>
      </c>
      <c r="K95" s="335">
        <f>J95/1000000</f>
        <v>0.0438</v>
      </c>
      <c r="L95" s="333">
        <v>5528</v>
      </c>
      <c r="M95" s="334">
        <v>5380</v>
      </c>
      <c r="N95" s="334">
        <f>L95-M95</f>
        <v>148</v>
      </c>
      <c r="O95" s="334">
        <f>$F95*N95</f>
        <v>14800</v>
      </c>
      <c r="P95" s="335">
        <f>O95/1000000</f>
        <v>0.0148</v>
      </c>
      <c r="Q95" s="469"/>
    </row>
    <row r="96" spans="1:17" ht="15.75" customHeight="1">
      <c r="A96" s="459"/>
      <c r="B96" s="295" t="s">
        <v>32</v>
      </c>
      <c r="C96" s="328"/>
      <c r="D96" s="343"/>
      <c r="E96" s="343"/>
      <c r="F96" s="328"/>
      <c r="G96" s="333"/>
      <c r="H96" s="334"/>
      <c r="I96" s="334"/>
      <c r="J96" s="334"/>
      <c r="K96" s="335"/>
      <c r="L96" s="333"/>
      <c r="M96" s="334"/>
      <c r="N96" s="334"/>
      <c r="O96" s="334"/>
      <c r="P96" s="335"/>
      <c r="Q96" s="457"/>
    </row>
    <row r="97" spans="1:17" s="747" customFormat="1" ht="15.75" customHeight="1">
      <c r="A97" s="749">
        <v>65</v>
      </c>
      <c r="B97" s="750" t="s">
        <v>69</v>
      </c>
      <c r="C97" s="751">
        <v>4864797</v>
      </c>
      <c r="D97" s="752" t="s">
        <v>12</v>
      </c>
      <c r="E97" s="742" t="s">
        <v>346</v>
      </c>
      <c r="F97" s="751">
        <v>100</v>
      </c>
      <c r="G97" s="743">
        <v>15123</v>
      </c>
      <c r="H97" s="744">
        <v>12420</v>
      </c>
      <c r="I97" s="744">
        <f>G97-H97</f>
        <v>2703</v>
      </c>
      <c r="J97" s="744">
        <f>$F97*I97</f>
        <v>270300</v>
      </c>
      <c r="K97" s="745">
        <f>J97/1000000</f>
        <v>0.2703</v>
      </c>
      <c r="L97" s="743">
        <v>1781</v>
      </c>
      <c r="M97" s="744">
        <v>1781</v>
      </c>
      <c r="N97" s="744">
        <f>L97-M97</f>
        <v>0</v>
      </c>
      <c r="O97" s="744">
        <f>$F97*N97</f>
        <v>0</v>
      </c>
      <c r="P97" s="745">
        <f>O97/1000000</f>
        <v>0</v>
      </c>
      <c r="Q97" s="746"/>
    </row>
    <row r="98" spans="1:17" ht="15.75" customHeight="1">
      <c r="A98" s="460">
        <v>66</v>
      </c>
      <c r="B98" s="484" t="s">
        <v>242</v>
      </c>
      <c r="C98" s="328">
        <v>4865086</v>
      </c>
      <c r="D98" s="485" t="s">
        <v>12</v>
      </c>
      <c r="E98" s="319" t="s">
        <v>346</v>
      </c>
      <c r="F98" s="328">
        <v>100</v>
      </c>
      <c r="G98" s="333">
        <v>25419</v>
      </c>
      <c r="H98" s="334">
        <v>25438</v>
      </c>
      <c r="I98" s="334">
        <f>G98-H98</f>
        <v>-19</v>
      </c>
      <c r="J98" s="334">
        <f>$F98*I98</f>
        <v>-1900</v>
      </c>
      <c r="K98" s="335">
        <f>J98/1000000</f>
        <v>-0.0019</v>
      </c>
      <c r="L98" s="333">
        <v>51318</v>
      </c>
      <c r="M98" s="334">
        <v>51316</v>
      </c>
      <c r="N98" s="334">
        <f>L98-M98</f>
        <v>2</v>
      </c>
      <c r="O98" s="334">
        <f>$F98*N98</f>
        <v>200</v>
      </c>
      <c r="P98" s="335">
        <f>O98/1000000</f>
        <v>0.0002</v>
      </c>
      <c r="Q98" s="457"/>
    </row>
    <row r="99" spans="1:17" ht="15.75" customHeight="1">
      <c r="A99" s="460">
        <v>67</v>
      </c>
      <c r="B99" s="484" t="s">
        <v>82</v>
      </c>
      <c r="C99" s="328">
        <v>4902528</v>
      </c>
      <c r="D99" s="485" t="s">
        <v>12</v>
      </c>
      <c r="E99" s="319" t="s">
        <v>346</v>
      </c>
      <c r="F99" s="328">
        <v>-300</v>
      </c>
      <c r="G99" s="333">
        <v>15</v>
      </c>
      <c r="H99" s="334">
        <v>15</v>
      </c>
      <c r="I99" s="334">
        <f>G99-H99</f>
        <v>0</v>
      </c>
      <c r="J99" s="334">
        <f>$F99*I99</f>
        <v>0</v>
      </c>
      <c r="K99" s="335">
        <f>J99/1000000</f>
        <v>0</v>
      </c>
      <c r="L99" s="333">
        <v>464</v>
      </c>
      <c r="M99" s="334">
        <v>464</v>
      </c>
      <c r="N99" s="334">
        <f>L99-M99</f>
        <v>0</v>
      </c>
      <c r="O99" s="334">
        <f>$F99*N99</f>
        <v>0</v>
      </c>
      <c r="P99" s="335">
        <f>O99/1000000</f>
        <v>0</v>
      </c>
      <c r="Q99" s="469"/>
    </row>
    <row r="100" spans="2:17" ht="15.75" customHeight="1">
      <c r="B100" s="338" t="s">
        <v>78</v>
      </c>
      <c r="C100" s="327"/>
      <c r="D100" s="340"/>
      <c r="E100" s="340"/>
      <c r="F100" s="327"/>
      <c r="G100" s="333"/>
      <c r="H100" s="334"/>
      <c r="I100" s="334"/>
      <c r="J100" s="334"/>
      <c r="K100" s="335"/>
      <c r="L100" s="333"/>
      <c r="M100" s="334"/>
      <c r="N100" s="334"/>
      <c r="O100" s="334"/>
      <c r="P100" s="335"/>
      <c r="Q100" s="457"/>
    </row>
    <row r="101" spans="1:17" ht="16.5">
      <c r="A101" s="460">
        <v>68</v>
      </c>
      <c r="B101" s="511" t="s">
        <v>79</v>
      </c>
      <c r="C101" s="327">
        <v>4902577</v>
      </c>
      <c r="D101" s="340" t="s">
        <v>12</v>
      </c>
      <c r="E101" s="319" t="s">
        <v>346</v>
      </c>
      <c r="F101" s="327">
        <v>-400</v>
      </c>
      <c r="G101" s="333">
        <v>995611</v>
      </c>
      <c r="H101" s="334">
        <v>995611</v>
      </c>
      <c r="I101" s="334">
        <f>G101-H101</f>
        <v>0</v>
      </c>
      <c r="J101" s="334">
        <f>$F101*I101</f>
        <v>0</v>
      </c>
      <c r="K101" s="335">
        <f>J101/1000000</f>
        <v>0</v>
      </c>
      <c r="L101" s="333">
        <v>86</v>
      </c>
      <c r="M101" s="334">
        <v>81</v>
      </c>
      <c r="N101" s="334">
        <f>L101-M101</f>
        <v>5</v>
      </c>
      <c r="O101" s="334">
        <f>$F101*N101</f>
        <v>-2000</v>
      </c>
      <c r="P101" s="335">
        <f>O101/1000000</f>
        <v>-0.002</v>
      </c>
      <c r="Q101" s="512"/>
    </row>
    <row r="102" spans="1:17" ht="16.5">
      <c r="A102" s="460">
        <v>69</v>
      </c>
      <c r="B102" s="511" t="s">
        <v>80</v>
      </c>
      <c r="C102" s="327">
        <v>4902525</v>
      </c>
      <c r="D102" s="340" t="s">
        <v>12</v>
      </c>
      <c r="E102" s="319" t="s">
        <v>346</v>
      </c>
      <c r="F102" s="327">
        <v>400</v>
      </c>
      <c r="G102" s="333">
        <v>999989</v>
      </c>
      <c r="H102" s="334">
        <v>999989</v>
      </c>
      <c r="I102" s="334">
        <f>G102-H102</f>
        <v>0</v>
      </c>
      <c r="J102" s="334">
        <f>$F102*I102</f>
        <v>0</v>
      </c>
      <c r="K102" s="335">
        <f>J102/1000000</f>
        <v>0</v>
      </c>
      <c r="L102" s="333">
        <v>999705</v>
      </c>
      <c r="M102" s="334">
        <v>999719</v>
      </c>
      <c r="N102" s="334">
        <f>L102-M102</f>
        <v>-14</v>
      </c>
      <c r="O102" s="334">
        <f>$F102*N102</f>
        <v>-5600</v>
      </c>
      <c r="P102" s="335">
        <f>O102/1000000</f>
        <v>-0.0056</v>
      </c>
      <c r="Q102" s="469"/>
    </row>
    <row r="103" spans="2:17" ht="16.5">
      <c r="B103" s="295" t="s">
        <v>385</v>
      </c>
      <c r="C103" s="327"/>
      <c r="D103" s="340"/>
      <c r="E103" s="319"/>
      <c r="F103" s="327"/>
      <c r="G103" s="333"/>
      <c r="H103" s="334"/>
      <c r="I103" s="334"/>
      <c r="J103" s="334"/>
      <c r="K103" s="335"/>
      <c r="L103" s="333"/>
      <c r="M103" s="334"/>
      <c r="N103" s="334"/>
      <c r="O103" s="334"/>
      <c r="P103" s="335"/>
      <c r="Q103" s="457"/>
    </row>
    <row r="104" spans="1:16" ht="18">
      <c r="A104" s="460">
        <v>70</v>
      </c>
      <c r="B104" s="484" t="s">
        <v>391</v>
      </c>
      <c r="C104" s="304">
        <v>4864983</v>
      </c>
      <c r="D104" s="121" t="s">
        <v>12</v>
      </c>
      <c r="E104" s="93" t="s">
        <v>346</v>
      </c>
      <c r="F104" s="405">
        <v>800</v>
      </c>
      <c r="G104" s="333">
        <v>998244</v>
      </c>
      <c r="H104" s="334">
        <v>999107</v>
      </c>
      <c r="I104" s="314">
        <f>G104-H104</f>
        <v>-863</v>
      </c>
      <c r="J104" s="314">
        <f>$F104*I104</f>
        <v>-690400</v>
      </c>
      <c r="K104" s="314">
        <f>J104/1000000</f>
        <v>-0.6904</v>
      </c>
      <c r="L104" s="333">
        <v>999998</v>
      </c>
      <c r="M104" s="334">
        <v>999998</v>
      </c>
      <c r="N104" s="314">
        <f>L104-M104</f>
        <v>0</v>
      </c>
      <c r="O104" s="314">
        <f>$F104*N104</f>
        <v>0</v>
      </c>
      <c r="P104" s="314">
        <f>O104/1000000</f>
        <v>0</v>
      </c>
    </row>
    <row r="105" spans="1:17" ht="18">
      <c r="A105" s="460">
        <v>71</v>
      </c>
      <c r="B105" s="484" t="s">
        <v>401</v>
      </c>
      <c r="C105" s="304">
        <v>4864950</v>
      </c>
      <c r="D105" s="121" t="s">
        <v>12</v>
      </c>
      <c r="E105" s="93" t="s">
        <v>346</v>
      </c>
      <c r="F105" s="405">
        <v>2000</v>
      </c>
      <c r="G105" s="333">
        <v>291</v>
      </c>
      <c r="H105" s="334">
        <v>473</v>
      </c>
      <c r="I105" s="314">
        <f>G105-H105</f>
        <v>-182</v>
      </c>
      <c r="J105" s="314">
        <f>$F105*I105</f>
        <v>-364000</v>
      </c>
      <c r="K105" s="314">
        <f>J105/1000000</f>
        <v>-0.364</v>
      </c>
      <c r="L105" s="333">
        <v>1096</v>
      </c>
      <c r="M105" s="334">
        <v>1096</v>
      </c>
      <c r="N105" s="314">
        <f>L105-M105</f>
        <v>0</v>
      </c>
      <c r="O105" s="314">
        <f>$F105*N105</f>
        <v>0</v>
      </c>
      <c r="P105" s="314">
        <f>O105/1000000</f>
        <v>0</v>
      </c>
      <c r="Q105" s="457"/>
    </row>
    <row r="106" spans="2:17" ht="18">
      <c r="B106" s="295" t="s">
        <v>415</v>
      </c>
      <c r="C106" s="304"/>
      <c r="D106" s="121"/>
      <c r="E106" s="93"/>
      <c r="F106" s="327"/>
      <c r="G106" s="333"/>
      <c r="H106" s="334"/>
      <c r="I106" s="314"/>
      <c r="J106" s="314"/>
      <c r="K106" s="314"/>
      <c r="L106" s="333"/>
      <c r="M106" s="334"/>
      <c r="N106" s="314"/>
      <c r="O106" s="314"/>
      <c r="P106" s="314"/>
      <c r="Q106" s="333"/>
    </row>
    <row r="107" spans="1:17" ht="18">
      <c r="A107" s="460">
        <v>72</v>
      </c>
      <c r="B107" s="484" t="s">
        <v>416</v>
      </c>
      <c r="C107" s="304">
        <v>4864810</v>
      </c>
      <c r="D107" s="121" t="s">
        <v>12</v>
      </c>
      <c r="E107" s="93" t="s">
        <v>346</v>
      </c>
      <c r="F107" s="405">
        <v>100</v>
      </c>
      <c r="G107" s="333">
        <v>997468</v>
      </c>
      <c r="H107" s="334">
        <v>998855</v>
      </c>
      <c r="I107" s="334">
        <f>G107-H107</f>
        <v>-1387</v>
      </c>
      <c r="J107" s="334">
        <f>$F107*I107</f>
        <v>-138700</v>
      </c>
      <c r="K107" s="335">
        <f>J107/1000000</f>
        <v>-0.1387</v>
      </c>
      <c r="L107" s="333">
        <v>999856</v>
      </c>
      <c r="M107" s="334">
        <v>999856</v>
      </c>
      <c r="N107" s="334">
        <f>L107-M107</f>
        <v>0</v>
      </c>
      <c r="O107" s="334">
        <f>$F107*N107</f>
        <v>0</v>
      </c>
      <c r="P107" s="335">
        <f>O107/1000000</f>
        <v>0</v>
      </c>
      <c r="Q107" s="333"/>
    </row>
    <row r="108" spans="1:17" s="857" customFormat="1" ht="18" customHeight="1" thickBot="1">
      <c r="A108" s="848">
        <v>73</v>
      </c>
      <c r="B108" s="849" t="s">
        <v>417</v>
      </c>
      <c r="C108" s="850">
        <v>4864901</v>
      </c>
      <c r="D108" s="851" t="s">
        <v>12</v>
      </c>
      <c r="E108" s="849" t="s">
        <v>346</v>
      </c>
      <c r="F108" s="852">
        <v>250</v>
      </c>
      <c r="G108" s="853">
        <v>998540</v>
      </c>
      <c r="H108" s="854">
        <v>999158</v>
      </c>
      <c r="I108" s="854">
        <f>G108-H108</f>
        <v>-618</v>
      </c>
      <c r="J108" s="854">
        <f>$F108*I108</f>
        <v>-154500</v>
      </c>
      <c r="K108" s="854">
        <f>J108/1000000</f>
        <v>-0.1545</v>
      </c>
      <c r="L108" s="855">
        <v>128</v>
      </c>
      <c r="M108" s="854">
        <v>128</v>
      </c>
      <c r="N108" s="854">
        <f>L108-M108</f>
        <v>0</v>
      </c>
      <c r="O108" s="854">
        <f>$F108*N108</f>
        <v>0</v>
      </c>
      <c r="P108" s="854">
        <f>O108/1000000</f>
        <v>0</v>
      </c>
      <c r="Q108" s="856"/>
    </row>
    <row r="109" spans="1:2" ht="18.75" thickTop="1">
      <c r="A109" s="357"/>
      <c r="B109" s="735"/>
    </row>
    <row r="110" spans="2:16" ht="12.75">
      <c r="B110" s="15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</row>
    <row r="111" spans="2:16" ht="18">
      <c r="B111" s="148" t="s">
        <v>241</v>
      </c>
      <c r="G111" s="561"/>
      <c r="H111" s="561"/>
      <c r="I111" s="561"/>
      <c r="J111" s="561"/>
      <c r="K111" s="422">
        <f>SUM(K7:K108)</f>
        <v>-41.133195109999974</v>
      </c>
      <c r="L111" s="561"/>
      <c r="M111" s="561"/>
      <c r="N111" s="561"/>
      <c r="O111" s="561"/>
      <c r="P111" s="562">
        <f>SUM(P7:P108)</f>
        <v>0.23805354000000004</v>
      </c>
    </row>
    <row r="112" spans="2:16" ht="12.75">
      <c r="B112" s="15"/>
      <c r="G112" s="561"/>
      <c r="H112" s="561"/>
      <c r="I112" s="561"/>
      <c r="J112" s="561"/>
      <c r="K112" s="561"/>
      <c r="L112" s="561"/>
      <c r="M112" s="561"/>
      <c r="N112" s="561"/>
      <c r="O112" s="561"/>
      <c r="P112" s="561"/>
    </row>
    <row r="113" spans="2:16" ht="12.75">
      <c r="B113" s="15"/>
      <c r="G113" s="561"/>
      <c r="H113" s="561"/>
      <c r="I113" s="561"/>
      <c r="J113" s="561"/>
      <c r="K113" s="561"/>
      <c r="L113" s="561"/>
      <c r="M113" s="561"/>
      <c r="N113" s="561"/>
      <c r="O113" s="561"/>
      <c r="P113" s="561"/>
    </row>
    <row r="114" spans="2:16" ht="12.75">
      <c r="B114" s="15"/>
      <c r="G114" s="561"/>
      <c r="H114" s="561"/>
      <c r="I114" s="561"/>
      <c r="J114" s="561"/>
      <c r="K114" s="561"/>
      <c r="L114" s="561"/>
      <c r="M114" s="561"/>
      <c r="N114" s="561"/>
      <c r="O114" s="561"/>
      <c r="P114" s="561"/>
    </row>
    <row r="115" spans="2:16" ht="12.75">
      <c r="B115" s="15"/>
      <c r="G115" s="561"/>
      <c r="H115" s="561"/>
      <c r="I115" s="561"/>
      <c r="J115" s="561"/>
      <c r="K115" s="561"/>
      <c r="L115" s="561"/>
      <c r="M115" s="561"/>
      <c r="N115" s="561"/>
      <c r="O115" s="561"/>
      <c r="P115" s="561"/>
    </row>
    <row r="116" spans="2:16" ht="12.75">
      <c r="B116" s="15"/>
      <c r="G116" s="561"/>
      <c r="H116" s="561"/>
      <c r="I116" s="561"/>
      <c r="J116" s="561"/>
      <c r="K116" s="561"/>
      <c r="L116" s="561"/>
      <c r="M116" s="561"/>
      <c r="N116" s="561"/>
      <c r="O116" s="561"/>
      <c r="P116" s="561"/>
    </row>
    <row r="117" spans="1:16" ht="15.75">
      <c r="A117" s="14"/>
      <c r="G117" s="561"/>
      <c r="H117" s="561"/>
      <c r="I117" s="561"/>
      <c r="J117" s="561"/>
      <c r="K117" s="561"/>
      <c r="L117" s="561"/>
      <c r="M117" s="561"/>
      <c r="N117" s="561"/>
      <c r="O117" s="561"/>
      <c r="P117" s="561"/>
    </row>
    <row r="118" spans="1:17" ht="24" thickBot="1">
      <c r="A118" s="179" t="s">
        <v>240</v>
      </c>
      <c r="G118" s="498"/>
      <c r="H118" s="498"/>
      <c r="I118" s="79" t="s">
        <v>397</v>
      </c>
      <c r="J118" s="498"/>
      <c r="K118" s="498"/>
      <c r="L118" s="498"/>
      <c r="M118" s="498"/>
      <c r="N118" s="79" t="s">
        <v>398</v>
      </c>
      <c r="O118" s="498"/>
      <c r="P118" s="498"/>
      <c r="Q118" s="563" t="str">
        <f>Q1</f>
        <v>JANUARY-2018</v>
      </c>
    </row>
    <row r="119" spans="1:17" ht="39.75" thickBot="1" thickTop="1">
      <c r="A119" s="552" t="s">
        <v>8</v>
      </c>
      <c r="B119" s="528" t="s">
        <v>9</v>
      </c>
      <c r="C119" s="529" t="s">
        <v>1</v>
      </c>
      <c r="D119" s="529" t="s">
        <v>2</v>
      </c>
      <c r="E119" s="529" t="s">
        <v>3</v>
      </c>
      <c r="F119" s="529" t="s">
        <v>10</v>
      </c>
      <c r="G119" s="527" t="str">
        <f>G5</f>
        <v>FINAL READING 01/02/2018</v>
      </c>
      <c r="H119" s="529" t="str">
        <f>H5</f>
        <v>INTIAL READING 01/01/2017</v>
      </c>
      <c r="I119" s="529" t="s">
        <v>4</v>
      </c>
      <c r="J119" s="529" t="s">
        <v>5</v>
      </c>
      <c r="K119" s="553" t="s">
        <v>6</v>
      </c>
      <c r="L119" s="527" t="str">
        <f>G5</f>
        <v>FINAL READING 01/02/2018</v>
      </c>
      <c r="M119" s="529" t="str">
        <f>H5</f>
        <v>INTIAL READING 01/01/2017</v>
      </c>
      <c r="N119" s="529" t="s">
        <v>4</v>
      </c>
      <c r="O119" s="529" t="s">
        <v>5</v>
      </c>
      <c r="P119" s="553" t="s">
        <v>6</v>
      </c>
      <c r="Q119" s="553" t="s">
        <v>309</v>
      </c>
    </row>
    <row r="120" spans="1:16" ht="8.25" customHeight="1" thickBot="1" thickTop="1">
      <c r="A120" s="12"/>
      <c r="B120" s="11"/>
      <c r="C120" s="10"/>
      <c r="D120" s="10"/>
      <c r="E120" s="10"/>
      <c r="F120" s="10"/>
      <c r="G120" s="561"/>
      <c r="H120" s="561"/>
      <c r="I120" s="561"/>
      <c r="J120" s="561"/>
      <c r="K120" s="561"/>
      <c r="L120" s="561"/>
      <c r="M120" s="561"/>
      <c r="N120" s="561"/>
      <c r="O120" s="561"/>
      <c r="P120" s="561"/>
    </row>
    <row r="121" spans="1:17" ht="15.75" customHeight="1" thickTop="1">
      <c r="A121" s="329"/>
      <c r="B121" s="330" t="s">
        <v>27</v>
      </c>
      <c r="C121" s="317"/>
      <c r="D121" s="311"/>
      <c r="E121" s="311"/>
      <c r="F121" s="311"/>
      <c r="G121" s="564"/>
      <c r="H121" s="565"/>
      <c r="I121" s="565"/>
      <c r="J121" s="565"/>
      <c r="K121" s="566"/>
      <c r="L121" s="564"/>
      <c r="M121" s="565"/>
      <c r="N121" s="565"/>
      <c r="O121" s="565"/>
      <c r="P121" s="566"/>
      <c r="Q121" s="560"/>
    </row>
    <row r="122" spans="1:17" ht="15.75" customHeight="1">
      <c r="A122" s="316">
        <v>1</v>
      </c>
      <c r="B122" s="337" t="s">
        <v>81</v>
      </c>
      <c r="C122" s="327">
        <v>5295192</v>
      </c>
      <c r="D122" s="319" t="s">
        <v>12</v>
      </c>
      <c r="E122" s="319" t="s">
        <v>346</v>
      </c>
      <c r="F122" s="327">
        <v>-100</v>
      </c>
      <c r="G122" s="333">
        <v>10284</v>
      </c>
      <c r="H122" s="334">
        <v>10102</v>
      </c>
      <c r="I122" s="334">
        <f>G122-H122</f>
        <v>182</v>
      </c>
      <c r="J122" s="334">
        <f>$F122*I122</f>
        <v>-18200</v>
      </c>
      <c r="K122" s="335">
        <f>J122/1000000</f>
        <v>-0.0182</v>
      </c>
      <c r="L122" s="333">
        <v>45365</v>
      </c>
      <c r="M122" s="334">
        <v>44301</v>
      </c>
      <c r="N122" s="334">
        <f>L122-M122</f>
        <v>1064</v>
      </c>
      <c r="O122" s="334">
        <f>$F122*N122</f>
        <v>-106400</v>
      </c>
      <c r="P122" s="335">
        <f>O122/1000000</f>
        <v>-0.1064</v>
      </c>
      <c r="Q122" s="457"/>
    </row>
    <row r="123" spans="1:17" ht="16.5">
      <c r="A123" s="316"/>
      <c r="B123" s="338" t="s">
        <v>39</v>
      </c>
      <c r="C123" s="327"/>
      <c r="D123" s="341"/>
      <c r="E123" s="341"/>
      <c r="F123" s="327"/>
      <c r="G123" s="333"/>
      <c r="H123" s="334"/>
      <c r="I123" s="334"/>
      <c r="J123" s="334"/>
      <c r="K123" s="335"/>
      <c r="L123" s="333"/>
      <c r="M123" s="334"/>
      <c r="N123" s="334"/>
      <c r="O123" s="334"/>
      <c r="P123" s="335"/>
      <c r="Q123" s="457"/>
    </row>
    <row r="124" spans="1:17" ht="16.5">
      <c r="A124" s="316">
        <v>2</v>
      </c>
      <c r="B124" s="337" t="s">
        <v>40</v>
      </c>
      <c r="C124" s="327">
        <v>5128435</v>
      </c>
      <c r="D124" s="340" t="s">
        <v>12</v>
      </c>
      <c r="E124" s="319" t="s">
        <v>346</v>
      </c>
      <c r="F124" s="327">
        <v>-800</v>
      </c>
      <c r="G124" s="333">
        <v>999983</v>
      </c>
      <c r="H124" s="334">
        <v>1000004</v>
      </c>
      <c r="I124" s="334">
        <f>G124-H124</f>
        <v>-21</v>
      </c>
      <c r="J124" s="334">
        <f>$F124*I124</f>
        <v>16800</v>
      </c>
      <c r="K124" s="335">
        <f>J124/1000000</f>
        <v>0.0168</v>
      </c>
      <c r="L124" s="333">
        <v>1781</v>
      </c>
      <c r="M124" s="334">
        <v>1693</v>
      </c>
      <c r="N124" s="334">
        <f>L124-M124</f>
        <v>88</v>
      </c>
      <c r="O124" s="334">
        <f>$F124*N124</f>
        <v>-70400</v>
      </c>
      <c r="P124" s="335">
        <f>O124/1000000</f>
        <v>-0.0704</v>
      </c>
      <c r="Q124" s="457"/>
    </row>
    <row r="125" spans="1:17" ht="15.75" customHeight="1">
      <c r="A125" s="316"/>
      <c r="B125" s="338" t="s">
        <v>18</v>
      </c>
      <c r="C125" s="327"/>
      <c r="D125" s="340"/>
      <c r="E125" s="319"/>
      <c r="F125" s="327"/>
      <c r="G125" s="333"/>
      <c r="H125" s="334"/>
      <c r="I125" s="334"/>
      <c r="J125" s="334"/>
      <c r="K125" s="335"/>
      <c r="L125" s="333"/>
      <c r="M125" s="334"/>
      <c r="N125" s="334"/>
      <c r="O125" s="334"/>
      <c r="P125" s="335"/>
      <c r="Q125" s="457"/>
    </row>
    <row r="126" spans="1:17" s="747" customFormat="1" ht="16.5">
      <c r="A126" s="755">
        <v>3</v>
      </c>
      <c r="B126" s="739" t="s">
        <v>19</v>
      </c>
      <c r="C126" s="740">
        <v>4864875</v>
      </c>
      <c r="D126" s="741" t="s">
        <v>12</v>
      </c>
      <c r="E126" s="742" t="s">
        <v>346</v>
      </c>
      <c r="F126" s="740">
        <v>-1000</v>
      </c>
      <c r="G126" s="743">
        <v>836</v>
      </c>
      <c r="H126" s="744">
        <v>649</v>
      </c>
      <c r="I126" s="744">
        <f>G126-H126</f>
        <v>187</v>
      </c>
      <c r="J126" s="744">
        <f aca="true" t="shared" si="18" ref="J126:J131">$F126*I126</f>
        <v>-187000</v>
      </c>
      <c r="K126" s="745">
        <f aca="true" t="shared" si="19" ref="K126:K131">J126/1000000</f>
        <v>-0.187</v>
      </c>
      <c r="L126" s="743">
        <v>390</v>
      </c>
      <c r="M126" s="744">
        <v>390</v>
      </c>
      <c r="N126" s="744">
        <f>L126-M126</f>
        <v>0</v>
      </c>
      <c r="O126" s="744">
        <f aca="true" t="shared" si="20" ref="O126:O131">$F126*N126</f>
        <v>0</v>
      </c>
      <c r="P126" s="745">
        <f aca="true" t="shared" si="21" ref="P126:P131">O126/1000000</f>
        <v>0</v>
      </c>
      <c r="Q126" s="756"/>
    </row>
    <row r="127" spans="1:17" s="747" customFormat="1" ht="16.5">
      <c r="A127" s="755">
        <v>4</v>
      </c>
      <c r="B127" s="739" t="s">
        <v>20</v>
      </c>
      <c r="C127" s="740">
        <v>4864914</v>
      </c>
      <c r="D127" s="741" t="s">
        <v>12</v>
      </c>
      <c r="E127" s="742" t="s">
        <v>346</v>
      </c>
      <c r="F127" s="740">
        <v>-400</v>
      </c>
      <c r="G127" s="743">
        <v>1885</v>
      </c>
      <c r="H127" s="744">
        <v>2022</v>
      </c>
      <c r="I127" s="744">
        <f>G127-H127</f>
        <v>-137</v>
      </c>
      <c r="J127" s="744">
        <f>$F127*I127</f>
        <v>54800</v>
      </c>
      <c r="K127" s="745">
        <f>J127/1000000</f>
        <v>0.0548</v>
      </c>
      <c r="L127" s="743">
        <v>9</v>
      </c>
      <c r="M127" s="744">
        <v>9</v>
      </c>
      <c r="N127" s="744">
        <f>L127-M127</f>
        <v>0</v>
      </c>
      <c r="O127" s="744">
        <f>$F127*N127</f>
        <v>0</v>
      </c>
      <c r="P127" s="745">
        <f>O127/1000000</f>
        <v>0</v>
      </c>
      <c r="Q127" s="746"/>
    </row>
    <row r="128" spans="1:17" ht="16.5">
      <c r="A128" s="567"/>
      <c r="B128" s="568" t="s">
        <v>47</v>
      </c>
      <c r="C128" s="315"/>
      <c r="D128" s="319"/>
      <c r="E128" s="319"/>
      <c r="F128" s="569"/>
      <c r="G128" s="570"/>
      <c r="H128" s="571"/>
      <c r="I128" s="334"/>
      <c r="J128" s="334"/>
      <c r="K128" s="335"/>
      <c r="L128" s="570"/>
      <c r="M128" s="571"/>
      <c r="N128" s="334"/>
      <c r="O128" s="334"/>
      <c r="P128" s="335"/>
      <c r="Q128" s="457"/>
    </row>
    <row r="129" spans="1:17" s="747" customFormat="1" ht="16.5">
      <c r="A129" s="755">
        <v>5</v>
      </c>
      <c r="B129" s="757" t="s">
        <v>48</v>
      </c>
      <c r="C129" s="740">
        <v>5295128</v>
      </c>
      <c r="D129" s="758" t="s">
        <v>12</v>
      </c>
      <c r="E129" s="742" t="s">
        <v>346</v>
      </c>
      <c r="F129" s="740">
        <v>-50</v>
      </c>
      <c r="G129" s="333">
        <v>963334</v>
      </c>
      <c r="H129" s="744">
        <v>964902</v>
      </c>
      <c r="I129" s="744">
        <f>G129-H129</f>
        <v>-1568</v>
      </c>
      <c r="J129" s="744">
        <f t="shared" si="18"/>
        <v>78400</v>
      </c>
      <c r="K129" s="745">
        <f t="shared" si="19"/>
        <v>0.0784</v>
      </c>
      <c r="L129" s="743">
        <v>1517</v>
      </c>
      <c r="M129" s="744">
        <v>1517</v>
      </c>
      <c r="N129" s="744">
        <f>L129-M129</f>
        <v>0</v>
      </c>
      <c r="O129" s="744">
        <f t="shared" si="20"/>
        <v>0</v>
      </c>
      <c r="P129" s="745">
        <f t="shared" si="21"/>
        <v>0</v>
      </c>
      <c r="Q129" s="759" t="s">
        <v>445</v>
      </c>
    </row>
    <row r="130" spans="1:17" ht="16.5">
      <c r="A130" s="316"/>
      <c r="B130" s="339" t="s">
        <v>49</v>
      </c>
      <c r="C130" s="327"/>
      <c r="D130" s="340"/>
      <c r="E130" s="319"/>
      <c r="F130" s="327"/>
      <c r="G130" s="333"/>
      <c r="H130" s="334"/>
      <c r="I130" s="334"/>
      <c r="J130" s="334"/>
      <c r="K130" s="335"/>
      <c r="L130" s="333"/>
      <c r="M130" s="334"/>
      <c r="N130" s="334"/>
      <c r="O130" s="334"/>
      <c r="P130" s="335"/>
      <c r="Q130" s="457"/>
    </row>
    <row r="131" spans="1:17" ht="16.5">
      <c r="A131" s="316">
        <v>6</v>
      </c>
      <c r="B131" s="513" t="s">
        <v>349</v>
      </c>
      <c r="C131" s="327">
        <v>4865174</v>
      </c>
      <c r="D131" s="341" t="s">
        <v>12</v>
      </c>
      <c r="E131" s="319" t="s">
        <v>346</v>
      </c>
      <c r="F131" s="327">
        <v>-1000</v>
      </c>
      <c r="G131" s="333">
        <v>999998</v>
      </c>
      <c r="H131" s="334">
        <v>999998</v>
      </c>
      <c r="I131" s="334">
        <f>G131-H131</f>
        <v>0</v>
      </c>
      <c r="J131" s="334">
        <f t="shared" si="18"/>
        <v>0</v>
      </c>
      <c r="K131" s="335">
        <f t="shared" si="19"/>
        <v>0</v>
      </c>
      <c r="L131" s="333">
        <v>22</v>
      </c>
      <c r="M131" s="334">
        <v>23</v>
      </c>
      <c r="N131" s="334">
        <f>L131-M131</f>
        <v>-1</v>
      </c>
      <c r="O131" s="334">
        <f t="shared" si="20"/>
        <v>1000</v>
      </c>
      <c r="P131" s="335">
        <f t="shared" si="21"/>
        <v>0.001</v>
      </c>
      <c r="Q131" s="492"/>
    </row>
    <row r="132" spans="1:17" ht="16.5">
      <c r="A132" s="316"/>
      <c r="B132" s="338" t="s">
        <v>35</v>
      </c>
      <c r="C132" s="327"/>
      <c r="D132" s="341"/>
      <c r="E132" s="319"/>
      <c r="F132" s="327"/>
      <c r="G132" s="333"/>
      <c r="H132" s="334"/>
      <c r="I132" s="334"/>
      <c r="J132" s="334"/>
      <c r="K132" s="335"/>
      <c r="L132" s="333"/>
      <c r="M132" s="334"/>
      <c r="N132" s="334"/>
      <c r="O132" s="334"/>
      <c r="P132" s="335"/>
      <c r="Q132" s="457"/>
    </row>
    <row r="133" spans="1:17" ht="16.5">
      <c r="A133" s="316">
        <v>7</v>
      </c>
      <c r="B133" s="337" t="s">
        <v>362</v>
      </c>
      <c r="C133" s="327">
        <v>5128439</v>
      </c>
      <c r="D133" s="340" t="s">
        <v>12</v>
      </c>
      <c r="E133" s="319" t="s">
        <v>346</v>
      </c>
      <c r="F133" s="327">
        <v>-800</v>
      </c>
      <c r="G133" s="333">
        <v>979884</v>
      </c>
      <c r="H133" s="334">
        <v>981123</v>
      </c>
      <c r="I133" s="334">
        <f>G133-H133</f>
        <v>-1239</v>
      </c>
      <c r="J133" s="334">
        <f>$F133*I133</f>
        <v>991200</v>
      </c>
      <c r="K133" s="335">
        <f>J133/1000000</f>
        <v>0.9912</v>
      </c>
      <c r="L133" s="333">
        <v>999017</v>
      </c>
      <c r="M133" s="334">
        <v>999017</v>
      </c>
      <c r="N133" s="334">
        <f>L133-M133</f>
        <v>0</v>
      </c>
      <c r="O133" s="334">
        <f>$F133*N133</f>
        <v>0</v>
      </c>
      <c r="P133" s="335">
        <f>O133/1000000</f>
        <v>0</v>
      </c>
      <c r="Q133" s="457"/>
    </row>
    <row r="134" spans="1:17" ht="16.5">
      <c r="A134" s="316"/>
      <c r="B134" s="339" t="s">
        <v>385</v>
      </c>
      <c r="C134" s="327"/>
      <c r="D134" s="340"/>
      <c r="E134" s="319"/>
      <c r="F134" s="327"/>
      <c r="G134" s="333"/>
      <c r="H134" s="334"/>
      <c r="I134" s="334"/>
      <c r="J134" s="334"/>
      <c r="K134" s="335"/>
      <c r="L134" s="333"/>
      <c r="M134" s="334"/>
      <c r="N134" s="334"/>
      <c r="O134" s="334"/>
      <c r="P134" s="335"/>
      <c r="Q134" s="457"/>
    </row>
    <row r="135" spans="1:17" s="747" customFormat="1" ht="18">
      <c r="A135" s="755">
        <v>8</v>
      </c>
      <c r="B135" s="843" t="s">
        <v>390</v>
      </c>
      <c r="C135" s="753">
        <v>5128407</v>
      </c>
      <c r="D135" s="762" t="s">
        <v>12</v>
      </c>
      <c r="E135" s="763" t="s">
        <v>346</v>
      </c>
      <c r="F135" s="775">
        <v>2000</v>
      </c>
      <c r="G135" s="333">
        <v>999427</v>
      </c>
      <c r="H135" s="744">
        <v>999427</v>
      </c>
      <c r="I135" s="765">
        <f>G135-H135</f>
        <v>0</v>
      </c>
      <c r="J135" s="765">
        <f>$F135*I135</f>
        <v>0</v>
      </c>
      <c r="K135" s="765">
        <f>J135/1000000</f>
        <v>0</v>
      </c>
      <c r="L135" s="333">
        <v>30</v>
      </c>
      <c r="M135" s="744">
        <v>30</v>
      </c>
      <c r="N135" s="765">
        <f>L135-M135</f>
        <v>0</v>
      </c>
      <c r="O135" s="765">
        <f>$F135*N135</f>
        <v>0</v>
      </c>
      <c r="P135" s="765">
        <f>O135/1000000</f>
        <v>0</v>
      </c>
      <c r="Q135" s="844"/>
    </row>
    <row r="136" spans="1:20" s="847" customFormat="1" ht="18" customHeight="1" thickBot="1">
      <c r="A136" s="524"/>
      <c r="B136" s="448"/>
      <c r="C136" s="168">
        <v>4864971</v>
      </c>
      <c r="D136" s="169" t="s">
        <v>12</v>
      </c>
      <c r="E136" s="448" t="s">
        <v>346</v>
      </c>
      <c r="F136" s="171">
        <v>1000</v>
      </c>
      <c r="G136" s="172">
        <v>0</v>
      </c>
      <c r="H136" s="175">
        <v>0</v>
      </c>
      <c r="I136" s="175">
        <f>G136-H136</f>
        <v>0</v>
      </c>
      <c r="J136" s="175">
        <f>$F136*I136</f>
        <v>0</v>
      </c>
      <c r="K136" s="175">
        <f>J136/1000000</f>
        <v>0</v>
      </c>
      <c r="L136" s="166">
        <v>0</v>
      </c>
      <c r="M136" s="175">
        <v>0</v>
      </c>
      <c r="N136" s="175">
        <f>L136-M136</f>
        <v>0</v>
      </c>
      <c r="O136" s="175">
        <f>$F136*N136</f>
        <v>0</v>
      </c>
      <c r="P136" s="175">
        <f>O136/1000000</f>
        <v>0</v>
      </c>
      <c r="Q136" s="845"/>
      <c r="R136" s="846"/>
      <c r="S136" s="846"/>
      <c r="T136" s="846"/>
    </row>
    <row r="137" ht="13.5" thickTop="1"/>
    <row r="138" spans="2:16" ht="18">
      <c r="B138" s="308" t="s">
        <v>310</v>
      </c>
      <c r="K138" s="149">
        <f>SUM(K122:K136)</f>
        <v>0.9359999999999999</v>
      </c>
      <c r="P138" s="149">
        <f>SUM(P122:P136)</f>
        <v>-0.1758</v>
      </c>
    </row>
    <row r="139" spans="11:16" ht="15.75">
      <c r="K139" s="84"/>
      <c r="P139" s="84"/>
    </row>
    <row r="140" spans="11:16" ht="15.75">
      <c r="K140" s="84"/>
      <c r="P140" s="84"/>
    </row>
    <row r="141" spans="11:16" ht="15.75">
      <c r="K141" s="84"/>
      <c r="P141" s="84"/>
    </row>
    <row r="142" spans="11:16" ht="15.75">
      <c r="K142" s="84"/>
      <c r="P142" s="84"/>
    </row>
    <row r="143" spans="11:16" ht="15.75">
      <c r="K143" s="84"/>
      <c r="P143" s="84"/>
    </row>
    <row r="144" ht="13.5" thickBot="1"/>
    <row r="145" spans="1:17" ht="31.5" customHeight="1">
      <c r="A145" s="135" t="s">
        <v>243</v>
      </c>
      <c r="B145" s="136"/>
      <c r="C145" s="136"/>
      <c r="D145" s="137"/>
      <c r="E145" s="138"/>
      <c r="F145" s="137"/>
      <c r="G145" s="137"/>
      <c r="H145" s="136"/>
      <c r="I145" s="139"/>
      <c r="J145" s="140"/>
      <c r="K145" s="141"/>
      <c r="L145" s="573"/>
      <c r="M145" s="573"/>
      <c r="N145" s="573"/>
      <c r="O145" s="573"/>
      <c r="P145" s="573"/>
      <c r="Q145" s="574"/>
    </row>
    <row r="146" spans="1:17" ht="28.5" customHeight="1">
      <c r="A146" s="142" t="s">
        <v>305</v>
      </c>
      <c r="B146" s="81"/>
      <c r="C146" s="81"/>
      <c r="D146" s="81"/>
      <c r="E146" s="82"/>
      <c r="F146" s="81"/>
      <c r="G146" s="81"/>
      <c r="H146" s="81"/>
      <c r="I146" s="83"/>
      <c r="J146" s="81"/>
      <c r="K146" s="134">
        <f>K111</f>
        <v>-41.133195109999974</v>
      </c>
      <c r="L146" s="498"/>
      <c r="M146" s="498"/>
      <c r="N146" s="498"/>
      <c r="O146" s="498"/>
      <c r="P146" s="134">
        <f>P111</f>
        <v>0.23805354000000004</v>
      </c>
      <c r="Q146" s="575"/>
    </row>
    <row r="147" spans="1:17" ht="28.5" customHeight="1">
      <c r="A147" s="142" t="s">
        <v>306</v>
      </c>
      <c r="B147" s="81"/>
      <c r="C147" s="81"/>
      <c r="D147" s="81"/>
      <c r="E147" s="82"/>
      <c r="F147" s="81"/>
      <c r="G147" s="81"/>
      <c r="H147" s="81"/>
      <c r="I147" s="83"/>
      <c r="J147" s="81"/>
      <c r="K147" s="134">
        <f>K138</f>
        <v>0.9359999999999999</v>
      </c>
      <c r="L147" s="498"/>
      <c r="M147" s="498"/>
      <c r="N147" s="498"/>
      <c r="O147" s="498"/>
      <c r="P147" s="134">
        <f>P138</f>
        <v>-0.1758</v>
      </c>
      <c r="Q147" s="575"/>
    </row>
    <row r="148" spans="1:17" ht="28.5" customHeight="1">
      <c r="A148" s="142" t="s">
        <v>244</v>
      </c>
      <c r="B148" s="81"/>
      <c r="C148" s="81"/>
      <c r="D148" s="81"/>
      <c r="E148" s="82"/>
      <c r="F148" s="81"/>
      <c r="G148" s="81"/>
      <c r="H148" s="81"/>
      <c r="I148" s="83"/>
      <c r="J148" s="81"/>
      <c r="K148" s="134">
        <f>'ROHTAK ROAD'!K44</f>
        <v>2.4753625</v>
      </c>
      <c r="L148" s="498"/>
      <c r="M148" s="498"/>
      <c r="N148" s="498"/>
      <c r="O148" s="498"/>
      <c r="P148" s="134">
        <f>'ROHTAK ROAD'!P44</f>
        <v>0.035699999999999996</v>
      </c>
      <c r="Q148" s="575"/>
    </row>
    <row r="149" spans="1:17" ht="27.75" customHeight="1" thickBot="1">
      <c r="A149" s="144" t="s">
        <v>245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413">
        <f>SUM(K146:K148)</f>
        <v>-37.72183260999997</v>
      </c>
      <c r="L149" s="576"/>
      <c r="M149" s="576"/>
      <c r="N149" s="576"/>
      <c r="O149" s="576"/>
      <c r="P149" s="413">
        <f>SUM(P146:P148)</f>
        <v>0.09795354000000002</v>
      </c>
      <c r="Q149" s="577"/>
    </row>
    <row r="153" ht="13.5" thickBot="1">
      <c r="A153" s="236"/>
    </row>
    <row r="154" spans="1:17" ht="12.75">
      <c r="A154" s="578"/>
      <c r="B154" s="579"/>
      <c r="C154" s="579"/>
      <c r="D154" s="579"/>
      <c r="E154" s="579"/>
      <c r="F154" s="579"/>
      <c r="G154" s="579"/>
      <c r="H154" s="573"/>
      <c r="I154" s="573"/>
      <c r="J154" s="573"/>
      <c r="K154" s="573"/>
      <c r="L154" s="573"/>
      <c r="M154" s="573"/>
      <c r="N154" s="573"/>
      <c r="O154" s="573"/>
      <c r="P154" s="573"/>
      <c r="Q154" s="574"/>
    </row>
    <row r="155" spans="1:17" ht="23.25">
      <c r="A155" s="580" t="s">
        <v>327</v>
      </c>
      <c r="B155" s="581"/>
      <c r="C155" s="581"/>
      <c r="D155" s="581"/>
      <c r="E155" s="581"/>
      <c r="F155" s="581"/>
      <c r="G155" s="581"/>
      <c r="H155" s="498"/>
      <c r="I155" s="498"/>
      <c r="J155" s="498"/>
      <c r="K155" s="498"/>
      <c r="L155" s="498"/>
      <c r="M155" s="498"/>
      <c r="N155" s="498"/>
      <c r="O155" s="498"/>
      <c r="P155" s="498"/>
      <c r="Q155" s="575"/>
    </row>
    <row r="156" spans="1:17" ht="12.75">
      <c r="A156" s="582"/>
      <c r="B156" s="581"/>
      <c r="C156" s="581"/>
      <c r="D156" s="581"/>
      <c r="E156" s="581"/>
      <c r="F156" s="581"/>
      <c r="G156" s="581"/>
      <c r="H156" s="498"/>
      <c r="I156" s="498"/>
      <c r="J156" s="498"/>
      <c r="K156" s="498"/>
      <c r="L156" s="498"/>
      <c r="M156" s="498"/>
      <c r="N156" s="498"/>
      <c r="O156" s="498"/>
      <c r="P156" s="498"/>
      <c r="Q156" s="575"/>
    </row>
    <row r="157" spans="1:17" ht="15.75">
      <c r="A157" s="583"/>
      <c r="B157" s="584"/>
      <c r="C157" s="584"/>
      <c r="D157" s="584"/>
      <c r="E157" s="584"/>
      <c r="F157" s="584"/>
      <c r="G157" s="584"/>
      <c r="H157" s="498"/>
      <c r="I157" s="498"/>
      <c r="J157" s="498"/>
      <c r="K157" s="585" t="s">
        <v>339</v>
      </c>
      <c r="L157" s="498"/>
      <c r="M157" s="498"/>
      <c r="N157" s="498"/>
      <c r="O157" s="498"/>
      <c r="P157" s="585" t="s">
        <v>340</v>
      </c>
      <c r="Q157" s="575"/>
    </row>
    <row r="158" spans="1:17" ht="12.75">
      <c r="A158" s="586"/>
      <c r="B158" s="93"/>
      <c r="C158" s="93"/>
      <c r="D158" s="93"/>
      <c r="E158" s="93"/>
      <c r="F158" s="93"/>
      <c r="G158" s="93"/>
      <c r="H158" s="498"/>
      <c r="I158" s="498"/>
      <c r="J158" s="498"/>
      <c r="K158" s="498"/>
      <c r="L158" s="498"/>
      <c r="M158" s="498"/>
      <c r="N158" s="498"/>
      <c r="O158" s="498"/>
      <c r="P158" s="498"/>
      <c r="Q158" s="575"/>
    </row>
    <row r="159" spans="1:17" ht="12.75">
      <c r="A159" s="586"/>
      <c r="B159" s="93"/>
      <c r="C159" s="93"/>
      <c r="D159" s="93"/>
      <c r="E159" s="93"/>
      <c r="F159" s="93"/>
      <c r="G159" s="93"/>
      <c r="H159" s="498"/>
      <c r="I159" s="498"/>
      <c r="J159" s="498"/>
      <c r="K159" s="498"/>
      <c r="L159" s="498"/>
      <c r="M159" s="498"/>
      <c r="N159" s="498"/>
      <c r="O159" s="498"/>
      <c r="P159" s="498"/>
      <c r="Q159" s="575"/>
    </row>
    <row r="160" spans="1:17" ht="24.75" customHeight="1">
      <c r="A160" s="587" t="s">
        <v>330</v>
      </c>
      <c r="B160" s="588"/>
      <c r="C160" s="588"/>
      <c r="D160" s="589"/>
      <c r="E160" s="589"/>
      <c r="F160" s="590"/>
      <c r="G160" s="589"/>
      <c r="H160" s="498"/>
      <c r="I160" s="498"/>
      <c r="J160" s="498"/>
      <c r="K160" s="591">
        <f>K149</f>
        <v>-37.72183260999997</v>
      </c>
      <c r="L160" s="589" t="s">
        <v>328</v>
      </c>
      <c r="M160" s="498"/>
      <c r="N160" s="498"/>
      <c r="O160" s="498"/>
      <c r="P160" s="591">
        <f>P149</f>
        <v>0.09795354000000002</v>
      </c>
      <c r="Q160" s="592" t="s">
        <v>328</v>
      </c>
    </row>
    <row r="161" spans="1:17" ht="15">
      <c r="A161" s="593"/>
      <c r="B161" s="594"/>
      <c r="C161" s="594"/>
      <c r="D161" s="581"/>
      <c r="E161" s="581"/>
      <c r="F161" s="595"/>
      <c r="G161" s="581"/>
      <c r="H161" s="498"/>
      <c r="I161" s="498"/>
      <c r="J161" s="498"/>
      <c r="K161" s="571"/>
      <c r="L161" s="581"/>
      <c r="M161" s="498"/>
      <c r="N161" s="498"/>
      <c r="O161" s="498"/>
      <c r="P161" s="571"/>
      <c r="Q161" s="596"/>
    </row>
    <row r="162" spans="1:17" ht="22.5" customHeight="1">
      <c r="A162" s="597" t="s">
        <v>329</v>
      </c>
      <c r="B162" s="44"/>
      <c r="C162" s="44"/>
      <c r="D162" s="581"/>
      <c r="E162" s="581"/>
      <c r="F162" s="598"/>
      <c r="G162" s="589"/>
      <c r="H162" s="498"/>
      <c r="I162" s="498"/>
      <c r="J162" s="498"/>
      <c r="K162" s="591">
        <f>'STEPPED UP GENCO'!K38</f>
        <v>1.483008786</v>
      </c>
      <c r="L162" s="589" t="s">
        <v>328</v>
      </c>
      <c r="M162" s="498"/>
      <c r="N162" s="498"/>
      <c r="O162" s="498"/>
      <c r="P162" s="591">
        <f>'STEPPED UP GENCO'!P38</f>
        <v>-1.2100010692</v>
      </c>
      <c r="Q162" s="592" t="s">
        <v>328</v>
      </c>
    </row>
    <row r="163" spans="1:17" ht="12.75">
      <c r="A163" s="599"/>
      <c r="B163" s="498"/>
      <c r="C163" s="498"/>
      <c r="D163" s="498"/>
      <c r="E163" s="498"/>
      <c r="F163" s="498"/>
      <c r="G163" s="498"/>
      <c r="H163" s="498"/>
      <c r="I163" s="498"/>
      <c r="J163" s="498"/>
      <c r="K163" s="498"/>
      <c r="L163" s="498"/>
      <c r="M163" s="498"/>
      <c r="N163" s="498"/>
      <c r="O163" s="498"/>
      <c r="P163" s="498"/>
      <c r="Q163" s="575"/>
    </row>
    <row r="164" spans="1:17" ht="12.75">
      <c r="A164" s="599"/>
      <c r="B164" s="498"/>
      <c r="C164" s="498"/>
      <c r="D164" s="498"/>
      <c r="E164" s="498"/>
      <c r="F164" s="498"/>
      <c r="G164" s="498"/>
      <c r="H164" s="498"/>
      <c r="I164" s="498"/>
      <c r="J164" s="498"/>
      <c r="K164" s="498"/>
      <c r="L164" s="498"/>
      <c r="M164" s="498"/>
      <c r="N164" s="498"/>
      <c r="O164" s="498"/>
      <c r="P164" s="498"/>
      <c r="Q164" s="575"/>
    </row>
    <row r="165" spans="1:17" ht="12.75">
      <c r="A165" s="599"/>
      <c r="B165" s="498"/>
      <c r="C165" s="498"/>
      <c r="D165" s="498"/>
      <c r="E165" s="498"/>
      <c r="F165" s="498"/>
      <c r="G165" s="498"/>
      <c r="H165" s="498"/>
      <c r="I165" s="498"/>
      <c r="J165" s="498"/>
      <c r="K165" s="498"/>
      <c r="L165" s="498"/>
      <c r="M165" s="498"/>
      <c r="N165" s="498"/>
      <c r="O165" s="498"/>
      <c r="P165" s="498"/>
      <c r="Q165" s="575"/>
    </row>
    <row r="166" spans="1:17" ht="21" thickBot="1">
      <c r="A166" s="600"/>
      <c r="B166" s="576"/>
      <c r="C166" s="576"/>
      <c r="D166" s="576"/>
      <c r="E166" s="576"/>
      <c r="F166" s="576"/>
      <c r="G166" s="576"/>
      <c r="H166" s="601"/>
      <c r="I166" s="601"/>
      <c r="J166" s="602" t="s">
        <v>331</v>
      </c>
      <c r="K166" s="603">
        <f>SUM(K160:K165)</f>
        <v>-36.23882382399997</v>
      </c>
      <c r="L166" s="601" t="s">
        <v>328</v>
      </c>
      <c r="M166" s="604"/>
      <c r="N166" s="576"/>
      <c r="O166" s="576"/>
      <c r="P166" s="603">
        <f>SUM(P160:P165)</f>
        <v>-1.1120475292</v>
      </c>
      <c r="Q166" s="605" t="s">
        <v>328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2" max="16" man="1"/>
    <brk id="116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3"/>
  <sheetViews>
    <sheetView view="pageBreakPreview" zoomScale="82" zoomScaleNormal="85" zoomScaleSheetLayoutView="82" zoomScalePageLayoutView="0" workbookViewId="0" topLeftCell="B154">
      <selection activeCell="B38" sqref="A38:IV3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3.7109375" style="0" customWidth="1"/>
    <col min="16" max="16" width="12.00390625" style="0" customWidth="1"/>
    <col min="17" max="17" width="15.7109375" style="0" customWidth="1"/>
  </cols>
  <sheetData>
    <row r="1" ht="25.5" customHeight="1">
      <c r="A1" s="1" t="s">
        <v>237</v>
      </c>
    </row>
    <row r="2" spans="1:18" ht="15">
      <c r="A2" s="2" t="s">
        <v>238</v>
      </c>
      <c r="K2" s="45"/>
      <c r="Q2" s="248" t="str">
        <f>NDPL!$Q$1</f>
        <v>JANUARY-2018</v>
      </c>
      <c r="R2" s="248"/>
    </row>
    <row r="3" ht="18" customHeight="1">
      <c r="A3" s="3" t="s">
        <v>85</v>
      </c>
    </row>
    <row r="4" spans="1:16" ht="16.5" customHeight="1" thickBot="1">
      <c r="A4" s="85" t="s">
        <v>246</v>
      </c>
      <c r="G4" s="17"/>
      <c r="H4" s="17"/>
      <c r="I4" s="45" t="s">
        <v>7</v>
      </c>
      <c r="J4" s="17"/>
      <c r="K4" s="17"/>
      <c r="L4" s="17"/>
      <c r="M4" s="17"/>
      <c r="N4" s="45" t="s">
        <v>398</v>
      </c>
      <c r="O4" s="17"/>
      <c r="P4" s="1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01/02/2018</v>
      </c>
      <c r="H5" s="32" t="str">
        <f>NDPL!H5</f>
        <v>INTIAL READING 01/01/2017</v>
      </c>
      <c r="I5" s="32" t="s">
        <v>4</v>
      </c>
      <c r="J5" s="32" t="s">
        <v>5</v>
      </c>
      <c r="K5" s="32" t="s">
        <v>6</v>
      </c>
      <c r="L5" s="34" t="str">
        <f>NDPL!G5</f>
        <v>FINAL READING 01/02/2018</v>
      </c>
      <c r="M5" s="32" t="str">
        <f>NDPL!H5</f>
        <v>INTIAL READING 01/01/2017</v>
      </c>
      <c r="N5" s="32" t="s">
        <v>4</v>
      </c>
      <c r="O5" s="32" t="s">
        <v>5</v>
      </c>
      <c r="P5" s="32" t="s">
        <v>6</v>
      </c>
      <c r="Q5" s="174" t="s">
        <v>309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51"/>
      <c r="B7" s="352" t="s">
        <v>141</v>
      </c>
      <c r="C7" s="342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53" customFormat="1" ht="15.75" customHeight="1">
      <c r="A8" s="353">
        <v>1</v>
      </c>
      <c r="B8" s="354" t="s">
        <v>86</v>
      </c>
      <c r="C8" s="357">
        <v>4865110</v>
      </c>
      <c r="D8" s="39" t="s">
        <v>12</v>
      </c>
      <c r="E8" s="40" t="s">
        <v>346</v>
      </c>
      <c r="F8" s="363">
        <v>100</v>
      </c>
      <c r="G8" s="333">
        <v>11884</v>
      </c>
      <c r="H8" s="269">
        <v>12330</v>
      </c>
      <c r="I8" s="269">
        <f aca="true" t="shared" si="0" ref="I8:I13">G8-H8</f>
        <v>-446</v>
      </c>
      <c r="J8" s="269">
        <f aca="true" t="shared" si="1" ref="J8:J14">$F8*I8</f>
        <v>-44600</v>
      </c>
      <c r="K8" s="269">
        <f aca="true" t="shared" si="2" ref="K8:K14">J8/1000000</f>
        <v>-0.0446</v>
      </c>
      <c r="L8" s="333">
        <v>999319</v>
      </c>
      <c r="M8" s="269">
        <v>999068</v>
      </c>
      <c r="N8" s="269">
        <f aca="true" t="shared" si="3" ref="N8:N13">L8-M8</f>
        <v>251</v>
      </c>
      <c r="O8" s="269">
        <f aca="true" t="shared" si="4" ref="O8:O14">$F8*N8</f>
        <v>25100</v>
      </c>
      <c r="P8" s="269">
        <f aca="true" t="shared" si="5" ref="P8:P14">O8/1000000</f>
        <v>0.0251</v>
      </c>
      <c r="Q8" s="457"/>
    </row>
    <row r="9" spans="1:17" s="453" customFormat="1" ht="15.75" customHeight="1">
      <c r="A9" s="353">
        <v>2</v>
      </c>
      <c r="B9" s="354" t="s">
        <v>87</v>
      </c>
      <c r="C9" s="357">
        <v>4865080</v>
      </c>
      <c r="D9" s="39" t="s">
        <v>12</v>
      </c>
      <c r="E9" s="40" t="s">
        <v>346</v>
      </c>
      <c r="F9" s="363">
        <v>300</v>
      </c>
      <c r="G9" s="333">
        <v>8370</v>
      </c>
      <c r="H9" s="269">
        <v>8186</v>
      </c>
      <c r="I9" s="269">
        <f t="shared" si="0"/>
        <v>184</v>
      </c>
      <c r="J9" s="269">
        <f t="shared" si="1"/>
        <v>55200</v>
      </c>
      <c r="K9" s="269">
        <f t="shared" si="2"/>
        <v>0.0552</v>
      </c>
      <c r="L9" s="333">
        <v>7388</v>
      </c>
      <c r="M9" s="269">
        <v>7899</v>
      </c>
      <c r="N9" s="269">
        <f t="shared" si="3"/>
        <v>-511</v>
      </c>
      <c r="O9" s="269">
        <f t="shared" si="4"/>
        <v>-153300</v>
      </c>
      <c r="P9" s="269">
        <f t="shared" si="5"/>
        <v>-0.1533</v>
      </c>
      <c r="Q9" s="469"/>
    </row>
    <row r="10" spans="1:17" s="453" customFormat="1" ht="15.75" customHeight="1">
      <c r="A10" s="353">
        <v>3</v>
      </c>
      <c r="B10" s="354" t="s">
        <v>88</v>
      </c>
      <c r="C10" s="357">
        <v>5295197</v>
      </c>
      <c r="D10" s="39" t="s">
        <v>12</v>
      </c>
      <c r="E10" s="40" t="s">
        <v>346</v>
      </c>
      <c r="F10" s="363">
        <v>75</v>
      </c>
      <c r="G10" s="333">
        <v>28343</v>
      </c>
      <c r="H10" s="269">
        <v>27619</v>
      </c>
      <c r="I10" s="269">
        <f>G10-H10</f>
        <v>724</v>
      </c>
      <c r="J10" s="269">
        <f>$F10*I10</f>
        <v>54300</v>
      </c>
      <c r="K10" s="269">
        <f>J10/1000000</f>
        <v>0.0543</v>
      </c>
      <c r="L10" s="333">
        <v>194838</v>
      </c>
      <c r="M10" s="269">
        <v>192290</v>
      </c>
      <c r="N10" s="269">
        <f>L10-M10</f>
        <v>2548</v>
      </c>
      <c r="O10" s="269">
        <f>$F10*N10</f>
        <v>191100</v>
      </c>
      <c r="P10" s="269">
        <f>O10/1000000</f>
        <v>0.1911</v>
      </c>
      <c r="Q10" s="457"/>
    </row>
    <row r="11" spans="1:17" s="453" customFormat="1" ht="15.75" customHeight="1">
      <c r="A11" s="353">
        <v>4</v>
      </c>
      <c r="B11" s="354" t="s">
        <v>89</v>
      </c>
      <c r="C11" s="357">
        <v>4865184</v>
      </c>
      <c r="D11" s="39" t="s">
        <v>12</v>
      </c>
      <c r="E11" s="40" t="s">
        <v>346</v>
      </c>
      <c r="F11" s="363">
        <v>300</v>
      </c>
      <c r="G11" s="333">
        <v>998522</v>
      </c>
      <c r="H11" s="269">
        <v>999035</v>
      </c>
      <c r="I11" s="269">
        <f t="shared" si="0"/>
        <v>-513</v>
      </c>
      <c r="J11" s="269">
        <f t="shared" si="1"/>
        <v>-153900</v>
      </c>
      <c r="K11" s="269">
        <f t="shared" si="2"/>
        <v>-0.1539</v>
      </c>
      <c r="L11" s="333">
        <v>5923</v>
      </c>
      <c r="M11" s="269">
        <v>5936</v>
      </c>
      <c r="N11" s="269">
        <f t="shared" si="3"/>
        <v>-13</v>
      </c>
      <c r="O11" s="269">
        <f t="shared" si="4"/>
        <v>-3900</v>
      </c>
      <c r="P11" s="269">
        <f t="shared" si="5"/>
        <v>-0.0039</v>
      </c>
      <c r="Q11" s="457"/>
    </row>
    <row r="12" spans="1:17" s="453" customFormat="1" ht="15">
      <c r="A12" s="353">
        <v>5</v>
      </c>
      <c r="B12" s="354" t="s">
        <v>90</v>
      </c>
      <c r="C12" s="357">
        <v>4865103</v>
      </c>
      <c r="D12" s="39" t="s">
        <v>12</v>
      </c>
      <c r="E12" s="40" t="s">
        <v>346</v>
      </c>
      <c r="F12" s="363">
        <v>1333.3</v>
      </c>
      <c r="G12" s="333">
        <v>1724</v>
      </c>
      <c r="H12" s="269">
        <v>1753</v>
      </c>
      <c r="I12" s="269">
        <f t="shared" si="0"/>
        <v>-29</v>
      </c>
      <c r="J12" s="269">
        <f t="shared" si="1"/>
        <v>-38665.7</v>
      </c>
      <c r="K12" s="269">
        <f t="shared" si="2"/>
        <v>-0.0386657</v>
      </c>
      <c r="L12" s="333">
        <v>3047</v>
      </c>
      <c r="M12" s="269">
        <v>3056</v>
      </c>
      <c r="N12" s="269">
        <f t="shared" si="3"/>
        <v>-9</v>
      </c>
      <c r="O12" s="269">
        <f t="shared" si="4"/>
        <v>-11999.699999999999</v>
      </c>
      <c r="P12" s="269">
        <f t="shared" si="5"/>
        <v>-0.011999699999999999</v>
      </c>
      <c r="Q12" s="463"/>
    </row>
    <row r="13" spans="1:17" s="453" customFormat="1" ht="15.75" customHeight="1">
      <c r="A13" s="353">
        <v>6</v>
      </c>
      <c r="B13" s="354" t="s">
        <v>91</v>
      </c>
      <c r="C13" s="357">
        <v>4865101</v>
      </c>
      <c r="D13" s="39" t="s">
        <v>12</v>
      </c>
      <c r="E13" s="40" t="s">
        <v>346</v>
      </c>
      <c r="F13" s="363">
        <v>100</v>
      </c>
      <c r="G13" s="333">
        <v>34559</v>
      </c>
      <c r="H13" s="269">
        <v>34726</v>
      </c>
      <c r="I13" s="269">
        <f t="shared" si="0"/>
        <v>-167</v>
      </c>
      <c r="J13" s="269">
        <f t="shared" si="1"/>
        <v>-16700</v>
      </c>
      <c r="K13" s="269">
        <f t="shared" si="2"/>
        <v>-0.0167</v>
      </c>
      <c r="L13" s="333">
        <v>158929</v>
      </c>
      <c r="M13" s="269">
        <v>158900</v>
      </c>
      <c r="N13" s="269">
        <f t="shared" si="3"/>
        <v>29</v>
      </c>
      <c r="O13" s="269">
        <f t="shared" si="4"/>
        <v>2900</v>
      </c>
      <c r="P13" s="269">
        <f t="shared" si="5"/>
        <v>0.0029</v>
      </c>
      <c r="Q13" s="457"/>
    </row>
    <row r="14" spans="1:17" s="453" customFormat="1" ht="15.75" customHeight="1">
      <c r="A14" s="353">
        <v>7</v>
      </c>
      <c r="B14" s="354" t="s">
        <v>92</v>
      </c>
      <c r="C14" s="357">
        <v>5295196</v>
      </c>
      <c r="D14" s="39" t="s">
        <v>12</v>
      </c>
      <c r="E14" s="40" t="s">
        <v>346</v>
      </c>
      <c r="F14" s="833">
        <v>75</v>
      </c>
      <c r="G14" s="333">
        <v>14631</v>
      </c>
      <c r="H14" s="269">
        <v>13426</v>
      </c>
      <c r="I14" s="269">
        <f>G14-H14</f>
        <v>1205</v>
      </c>
      <c r="J14" s="269">
        <f t="shared" si="1"/>
        <v>90375</v>
      </c>
      <c r="K14" s="269">
        <f t="shared" si="2"/>
        <v>0.090375</v>
      </c>
      <c r="L14" s="333">
        <v>44395</v>
      </c>
      <c r="M14" s="269">
        <v>44096</v>
      </c>
      <c r="N14" s="269">
        <f>L14-M14</f>
        <v>299</v>
      </c>
      <c r="O14" s="269">
        <f t="shared" si="4"/>
        <v>22425</v>
      </c>
      <c r="P14" s="269">
        <f t="shared" si="5"/>
        <v>0.022425</v>
      </c>
      <c r="Q14" s="457"/>
    </row>
    <row r="15" spans="1:17" ht="15.75" customHeight="1">
      <c r="A15" s="353"/>
      <c r="B15" s="356" t="s">
        <v>11</v>
      </c>
      <c r="C15" s="357"/>
      <c r="D15" s="39"/>
      <c r="E15" s="39"/>
      <c r="F15" s="363"/>
      <c r="G15" s="331"/>
      <c r="H15" s="332"/>
      <c r="I15" s="380"/>
      <c r="J15" s="380"/>
      <c r="K15" s="380"/>
      <c r="L15" s="381"/>
      <c r="M15" s="380"/>
      <c r="N15" s="380"/>
      <c r="O15" s="380"/>
      <c r="P15" s="380"/>
      <c r="Q15" s="146"/>
    </row>
    <row r="16" spans="1:17" s="453" customFormat="1" ht="15.75" customHeight="1">
      <c r="A16" s="353">
        <v>8</v>
      </c>
      <c r="B16" s="354" t="s">
        <v>369</v>
      </c>
      <c r="C16" s="357">
        <v>4864884</v>
      </c>
      <c r="D16" s="39" t="s">
        <v>12</v>
      </c>
      <c r="E16" s="40" t="s">
        <v>346</v>
      </c>
      <c r="F16" s="363">
        <v>1000</v>
      </c>
      <c r="G16" s="333">
        <v>987445</v>
      </c>
      <c r="H16" s="334">
        <v>987846</v>
      </c>
      <c r="I16" s="269">
        <f aca="true" t="shared" si="6" ref="I16:I26">G16-H16</f>
        <v>-401</v>
      </c>
      <c r="J16" s="269">
        <f aca="true" t="shared" si="7" ref="J16:J26">$F16*I16</f>
        <v>-401000</v>
      </c>
      <c r="K16" s="269">
        <f aca="true" t="shared" si="8" ref="K16:K26">J16/1000000</f>
        <v>-0.401</v>
      </c>
      <c r="L16" s="333">
        <v>2261</v>
      </c>
      <c r="M16" s="334">
        <v>2261</v>
      </c>
      <c r="N16" s="269">
        <f aca="true" t="shared" si="9" ref="N16:N26">L16-M16</f>
        <v>0</v>
      </c>
      <c r="O16" s="269">
        <f aca="true" t="shared" si="10" ref="O16:O26">$F16*N16</f>
        <v>0</v>
      </c>
      <c r="P16" s="269">
        <f aca="true" t="shared" si="11" ref="P16:P26">O16/1000000</f>
        <v>0</v>
      </c>
      <c r="Q16" s="492"/>
    </row>
    <row r="17" spans="1:17" s="453" customFormat="1" ht="15.75" customHeight="1">
      <c r="A17" s="353">
        <v>9</v>
      </c>
      <c r="B17" s="354" t="s">
        <v>93</v>
      </c>
      <c r="C17" s="357">
        <v>4864831</v>
      </c>
      <c r="D17" s="39" t="s">
        <v>12</v>
      </c>
      <c r="E17" s="40" t="s">
        <v>346</v>
      </c>
      <c r="F17" s="363">
        <v>1000</v>
      </c>
      <c r="G17" s="333">
        <v>996142</v>
      </c>
      <c r="H17" s="334">
        <v>996384</v>
      </c>
      <c r="I17" s="269">
        <f t="shared" si="6"/>
        <v>-242</v>
      </c>
      <c r="J17" s="269">
        <f t="shared" si="7"/>
        <v>-242000</v>
      </c>
      <c r="K17" s="269">
        <f t="shared" si="8"/>
        <v>-0.242</v>
      </c>
      <c r="L17" s="333">
        <v>3885</v>
      </c>
      <c r="M17" s="334">
        <v>3885</v>
      </c>
      <c r="N17" s="269">
        <f t="shared" si="9"/>
        <v>0</v>
      </c>
      <c r="O17" s="269">
        <f t="shared" si="10"/>
        <v>0</v>
      </c>
      <c r="P17" s="269">
        <f t="shared" si="11"/>
        <v>0</v>
      </c>
      <c r="Q17" s="457"/>
    </row>
    <row r="18" spans="1:17" s="453" customFormat="1" ht="15.75" customHeight="1">
      <c r="A18" s="353">
        <v>10</v>
      </c>
      <c r="B18" s="354" t="s">
        <v>124</v>
      </c>
      <c r="C18" s="357">
        <v>4864832</v>
      </c>
      <c r="D18" s="39" t="s">
        <v>12</v>
      </c>
      <c r="E18" s="40" t="s">
        <v>346</v>
      </c>
      <c r="F18" s="363">
        <v>1000</v>
      </c>
      <c r="G18" s="333">
        <v>999258</v>
      </c>
      <c r="H18" s="334">
        <v>999165</v>
      </c>
      <c r="I18" s="269">
        <f t="shared" si="6"/>
        <v>93</v>
      </c>
      <c r="J18" s="269">
        <f t="shared" si="7"/>
        <v>93000</v>
      </c>
      <c r="K18" s="269">
        <f t="shared" si="8"/>
        <v>0.093</v>
      </c>
      <c r="L18" s="333">
        <v>1475</v>
      </c>
      <c r="M18" s="334">
        <v>1475</v>
      </c>
      <c r="N18" s="269">
        <f t="shared" si="9"/>
        <v>0</v>
      </c>
      <c r="O18" s="269">
        <f t="shared" si="10"/>
        <v>0</v>
      </c>
      <c r="P18" s="269">
        <f t="shared" si="11"/>
        <v>0</v>
      </c>
      <c r="Q18" s="457"/>
    </row>
    <row r="19" spans="1:17" s="453" customFormat="1" ht="15.75" customHeight="1">
      <c r="A19" s="353">
        <v>11</v>
      </c>
      <c r="B19" s="354" t="s">
        <v>94</v>
      </c>
      <c r="C19" s="357">
        <v>4864833</v>
      </c>
      <c r="D19" s="39" t="s">
        <v>12</v>
      </c>
      <c r="E19" s="40" t="s">
        <v>346</v>
      </c>
      <c r="F19" s="363">
        <v>1000</v>
      </c>
      <c r="G19" s="333">
        <v>993465</v>
      </c>
      <c r="H19" s="334">
        <v>993923</v>
      </c>
      <c r="I19" s="269">
        <f t="shared" si="6"/>
        <v>-458</v>
      </c>
      <c r="J19" s="269">
        <f t="shared" si="7"/>
        <v>-458000</v>
      </c>
      <c r="K19" s="269">
        <f t="shared" si="8"/>
        <v>-0.458</v>
      </c>
      <c r="L19" s="333">
        <v>1455</v>
      </c>
      <c r="M19" s="334">
        <v>1455</v>
      </c>
      <c r="N19" s="269">
        <f t="shared" si="9"/>
        <v>0</v>
      </c>
      <c r="O19" s="269">
        <f t="shared" si="10"/>
        <v>0</v>
      </c>
      <c r="P19" s="269">
        <f t="shared" si="11"/>
        <v>0</v>
      </c>
      <c r="Q19" s="457"/>
    </row>
    <row r="20" spans="1:17" s="453" customFormat="1" ht="15.75" customHeight="1">
      <c r="A20" s="353">
        <v>12</v>
      </c>
      <c r="B20" s="354" t="s">
        <v>95</v>
      </c>
      <c r="C20" s="357">
        <v>4864834</v>
      </c>
      <c r="D20" s="39" t="s">
        <v>12</v>
      </c>
      <c r="E20" s="40" t="s">
        <v>346</v>
      </c>
      <c r="F20" s="363">
        <v>1000</v>
      </c>
      <c r="G20" s="333">
        <v>993427</v>
      </c>
      <c r="H20" s="334">
        <v>993437</v>
      </c>
      <c r="I20" s="269">
        <f t="shared" si="6"/>
        <v>-10</v>
      </c>
      <c r="J20" s="269">
        <f t="shared" si="7"/>
        <v>-10000</v>
      </c>
      <c r="K20" s="269">
        <f t="shared" si="8"/>
        <v>-0.01</v>
      </c>
      <c r="L20" s="333">
        <v>5606</v>
      </c>
      <c r="M20" s="334">
        <v>5605</v>
      </c>
      <c r="N20" s="269">
        <f t="shared" si="9"/>
        <v>1</v>
      </c>
      <c r="O20" s="269">
        <f t="shared" si="10"/>
        <v>1000</v>
      </c>
      <c r="P20" s="269">
        <f t="shared" si="11"/>
        <v>0.001</v>
      </c>
      <c r="Q20" s="457"/>
    </row>
    <row r="21" spans="1:17" s="453" customFormat="1" ht="15.75" customHeight="1">
      <c r="A21" s="353">
        <v>13</v>
      </c>
      <c r="B21" s="319" t="s">
        <v>96</v>
      </c>
      <c r="C21" s="357">
        <v>4864889</v>
      </c>
      <c r="D21" s="43" t="s">
        <v>12</v>
      </c>
      <c r="E21" s="40" t="s">
        <v>346</v>
      </c>
      <c r="F21" s="363">
        <v>1000</v>
      </c>
      <c r="G21" s="333">
        <v>997260</v>
      </c>
      <c r="H21" s="334">
        <v>997276</v>
      </c>
      <c r="I21" s="269">
        <f t="shared" si="6"/>
        <v>-16</v>
      </c>
      <c r="J21" s="269">
        <f t="shared" si="7"/>
        <v>-16000</v>
      </c>
      <c r="K21" s="269">
        <f t="shared" si="8"/>
        <v>-0.016</v>
      </c>
      <c r="L21" s="333">
        <v>998703</v>
      </c>
      <c r="M21" s="334">
        <v>998750</v>
      </c>
      <c r="N21" s="269">
        <f t="shared" si="9"/>
        <v>-47</v>
      </c>
      <c r="O21" s="269">
        <f t="shared" si="10"/>
        <v>-47000</v>
      </c>
      <c r="P21" s="269">
        <f t="shared" si="11"/>
        <v>-0.047</v>
      </c>
      <c r="Q21" s="457"/>
    </row>
    <row r="22" spans="1:17" s="453" customFormat="1" ht="15.75" customHeight="1">
      <c r="A22" s="353">
        <v>14</v>
      </c>
      <c r="B22" s="354" t="s">
        <v>97</v>
      </c>
      <c r="C22" s="357">
        <v>4864885</v>
      </c>
      <c r="D22" s="39" t="s">
        <v>12</v>
      </c>
      <c r="E22" s="40" t="s">
        <v>346</v>
      </c>
      <c r="F22" s="363">
        <v>1000</v>
      </c>
      <c r="G22" s="333">
        <v>999150</v>
      </c>
      <c r="H22" s="334">
        <v>998944</v>
      </c>
      <c r="I22" s="269">
        <f t="shared" si="6"/>
        <v>206</v>
      </c>
      <c r="J22" s="269">
        <f t="shared" si="7"/>
        <v>206000</v>
      </c>
      <c r="K22" s="269">
        <f t="shared" si="8"/>
        <v>0.206</v>
      </c>
      <c r="L22" s="333">
        <v>999871</v>
      </c>
      <c r="M22" s="334">
        <v>999864</v>
      </c>
      <c r="N22" s="269">
        <f t="shared" si="9"/>
        <v>7</v>
      </c>
      <c r="O22" s="269">
        <f t="shared" si="10"/>
        <v>7000</v>
      </c>
      <c r="P22" s="269">
        <f t="shared" si="11"/>
        <v>0.007</v>
      </c>
      <c r="Q22" s="457"/>
    </row>
    <row r="23" spans="1:17" s="453" customFormat="1" ht="15.75" customHeight="1">
      <c r="A23" s="353">
        <v>15</v>
      </c>
      <c r="B23" s="354" t="s">
        <v>98</v>
      </c>
      <c r="C23" s="357">
        <v>4864895</v>
      </c>
      <c r="D23" s="39" t="s">
        <v>12</v>
      </c>
      <c r="E23" s="40" t="s">
        <v>346</v>
      </c>
      <c r="F23" s="363">
        <v>800</v>
      </c>
      <c r="G23" s="333">
        <v>999063</v>
      </c>
      <c r="H23" s="334">
        <v>999076</v>
      </c>
      <c r="I23" s="269">
        <f>G23-H23</f>
        <v>-13</v>
      </c>
      <c r="J23" s="269">
        <f t="shared" si="7"/>
        <v>-10400</v>
      </c>
      <c r="K23" s="269">
        <f t="shared" si="8"/>
        <v>-0.0104</v>
      </c>
      <c r="L23" s="333">
        <v>2353</v>
      </c>
      <c r="M23" s="334">
        <v>2384</v>
      </c>
      <c r="N23" s="269">
        <f>L23-M23</f>
        <v>-31</v>
      </c>
      <c r="O23" s="269">
        <f t="shared" si="10"/>
        <v>-24800</v>
      </c>
      <c r="P23" s="269">
        <f t="shared" si="11"/>
        <v>-0.0248</v>
      </c>
      <c r="Q23" s="457"/>
    </row>
    <row r="24" spans="1:17" s="453" customFormat="1" ht="15.75" customHeight="1">
      <c r="A24" s="353">
        <v>16</v>
      </c>
      <c r="B24" s="354" t="s">
        <v>99</v>
      </c>
      <c r="C24" s="357">
        <v>4864838</v>
      </c>
      <c r="D24" s="39" t="s">
        <v>12</v>
      </c>
      <c r="E24" s="40" t="s">
        <v>346</v>
      </c>
      <c r="F24" s="363">
        <v>1000</v>
      </c>
      <c r="G24" s="333">
        <v>998969</v>
      </c>
      <c r="H24" s="334">
        <v>999232</v>
      </c>
      <c r="I24" s="269">
        <f t="shared" si="6"/>
        <v>-263</v>
      </c>
      <c r="J24" s="269">
        <f t="shared" si="7"/>
        <v>-263000</v>
      </c>
      <c r="K24" s="269">
        <f t="shared" si="8"/>
        <v>-0.263</v>
      </c>
      <c r="L24" s="333">
        <v>32997</v>
      </c>
      <c r="M24" s="334">
        <v>32997</v>
      </c>
      <c r="N24" s="269">
        <f t="shared" si="9"/>
        <v>0</v>
      </c>
      <c r="O24" s="269">
        <f t="shared" si="10"/>
        <v>0</v>
      </c>
      <c r="P24" s="269">
        <f t="shared" si="11"/>
        <v>0</v>
      </c>
      <c r="Q24" s="457"/>
    </row>
    <row r="25" spans="1:17" s="453" customFormat="1" ht="15.75" customHeight="1">
      <c r="A25" s="353">
        <v>17</v>
      </c>
      <c r="B25" s="354" t="s">
        <v>122</v>
      </c>
      <c r="C25" s="357">
        <v>4864839</v>
      </c>
      <c r="D25" s="39" t="s">
        <v>12</v>
      </c>
      <c r="E25" s="40" t="s">
        <v>346</v>
      </c>
      <c r="F25" s="363">
        <v>1000</v>
      </c>
      <c r="G25" s="333">
        <v>2167</v>
      </c>
      <c r="H25" s="334">
        <v>2178</v>
      </c>
      <c r="I25" s="269">
        <f t="shared" si="6"/>
        <v>-11</v>
      </c>
      <c r="J25" s="269">
        <f t="shared" si="7"/>
        <v>-11000</v>
      </c>
      <c r="K25" s="269">
        <f t="shared" si="8"/>
        <v>-0.011</v>
      </c>
      <c r="L25" s="333">
        <v>9728</v>
      </c>
      <c r="M25" s="334">
        <v>9728</v>
      </c>
      <c r="N25" s="269">
        <f t="shared" si="9"/>
        <v>0</v>
      </c>
      <c r="O25" s="269">
        <f t="shared" si="10"/>
        <v>0</v>
      </c>
      <c r="P25" s="269">
        <f t="shared" si="11"/>
        <v>0</v>
      </c>
      <c r="Q25" s="457"/>
    </row>
    <row r="26" spans="1:17" s="453" customFormat="1" ht="15.75" customHeight="1">
      <c r="A26" s="353">
        <v>18</v>
      </c>
      <c r="B26" s="354" t="s">
        <v>123</v>
      </c>
      <c r="C26" s="357">
        <v>4864883</v>
      </c>
      <c r="D26" s="39" t="s">
        <v>12</v>
      </c>
      <c r="E26" s="40" t="s">
        <v>346</v>
      </c>
      <c r="F26" s="363">
        <v>1000</v>
      </c>
      <c r="G26" s="333">
        <v>1972</v>
      </c>
      <c r="H26" s="334">
        <v>2109</v>
      </c>
      <c r="I26" s="269">
        <f t="shared" si="6"/>
        <v>-137</v>
      </c>
      <c r="J26" s="269">
        <f t="shared" si="7"/>
        <v>-137000</v>
      </c>
      <c r="K26" s="269">
        <f t="shared" si="8"/>
        <v>-0.137</v>
      </c>
      <c r="L26" s="333">
        <v>17083</v>
      </c>
      <c r="M26" s="334">
        <v>17083</v>
      </c>
      <c r="N26" s="269">
        <f t="shared" si="9"/>
        <v>0</v>
      </c>
      <c r="O26" s="269">
        <f t="shared" si="10"/>
        <v>0</v>
      </c>
      <c r="P26" s="269">
        <f t="shared" si="11"/>
        <v>0</v>
      </c>
      <c r="Q26" s="457"/>
    </row>
    <row r="27" spans="1:17" s="453" customFormat="1" ht="15.75" customHeight="1">
      <c r="A27" s="353"/>
      <c r="B27" s="356" t="s">
        <v>100</v>
      </c>
      <c r="C27" s="357"/>
      <c r="D27" s="39"/>
      <c r="E27" s="39"/>
      <c r="F27" s="363"/>
      <c r="G27" s="333"/>
      <c r="H27" s="334"/>
      <c r="I27" s="499"/>
      <c r="J27" s="499"/>
      <c r="K27" s="124"/>
      <c r="L27" s="497"/>
      <c r="M27" s="499"/>
      <c r="N27" s="499"/>
      <c r="O27" s="499"/>
      <c r="P27" s="124"/>
      <c r="Q27" s="457"/>
    </row>
    <row r="28" spans="1:17" s="453" customFormat="1" ht="15.75" customHeight="1">
      <c r="A28" s="353">
        <v>19</v>
      </c>
      <c r="B28" s="354" t="s">
        <v>101</v>
      </c>
      <c r="C28" s="357">
        <v>4864954</v>
      </c>
      <c r="D28" s="39" t="s">
        <v>12</v>
      </c>
      <c r="E28" s="40" t="s">
        <v>346</v>
      </c>
      <c r="F28" s="363">
        <v>1250</v>
      </c>
      <c r="G28" s="333">
        <v>986652</v>
      </c>
      <c r="H28" s="334">
        <v>988824</v>
      </c>
      <c r="I28" s="269">
        <f>G28-H28</f>
        <v>-2172</v>
      </c>
      <c r="J28" s="269">
        <f>$F28*I28</f>
        <v>-2715000</v>
      </c>
      <c r="K28" s="269">
        <f>J28/1000000</f>
        <v>-2.715</v>
      </c>
      <c r="L28" s="333">
        <v>951761</v>
      </c>
      <c r="M28" s="334">
        <v>951761</v>
      </c>
      <c r="N28" s="269">
        <f>L28-M28</f>
        <v>0</v>
      </c>
      <c r="O28" s="269">
        <f>$F28*N28</f>
        <v>0</v>
      </c>
      <c r="P28" s="269">
        <f>O28/1000000</f>
        <v>0</v>
      </c>
      <c r="Q28" s="457"/>
    </row>
    <row r="29" spans="1:17" s="747" customFormat="1" ht="15.75" customHeight="1">
      <c r="A29" s="824">
        <v>20</v>
      </c>
      <c r="B29" s="821" t="s">
        <v>102</v>
      </c>
      <c r="C29" s="825">
        <v>4865030</v>
      </c>
      <c r="D29" s="826" t="s">
        <v>12</v>
      </c>
      <c r="E29" s="827" t="s">
        <v>346</v>
      </c>
      <c r="F29" s="828">
        <v>1100</v>
      </c>
      <c r="G29" s="743">
        <v>0</v>
      </c>
      <c r="H29" s="744">
        <v>0</v>
      </c>
      <c r="I29" s="754">
        <f>G29-H29</f>
        <v>0</v>
      </c>
      <c r="J29" s="754">
        <f>$F29*I29</f>
        <v>0</v>
      </c>
      <c r="K29" s="754">
        <f>J29/1000000</f>
        <v>0</v>
      </c>
      <c r="L29" s="743">
        <v>969908</v>
      </c>
      <c r="M29" s="744">
        <v>973386</v>
      </c>
      <c r="N29" s="754">
        <f>L29-M29</f>
        <v>-3478</v>
      </c>
      <c r="O29" s="754">
        <f>$F29*N29</f>
        <v>-3825800</v>
      </c>
      <c r="P29" s="754">
        <f>O29/1000000</f>
        <v>-3.8258</v>
      </c>
      <c r="Q29" s="746"/>
    </row>
    <row r="30" spans="1:17" s="453" customFormat="1" ht="15.75" customHeight="1">
      <c r="A30" s="353">
        <v>21</v>
      </c>
      <c r="B30" s="354" t="s">
        <v>367</v>
      </c>
      <c r="C30" s="357">
        <v>4864943</v>
      </c>
      <c r="D30" s="39" t="s">
        <v>12</v>
      </c>
      <c r="E30" s="40" t="s">
        <v>346</v>
      </c>
      <c r="F30" s="363">
        <v>1000</v>
      </c>
      <c r="G30" s="333">
        <v>968005</v>
      </c>
      <c r="H30" s="334">
        <v>969053</v>
      </c>
      <c r="I30" s="269">
        <f>G30-H30</f>
        <v>-1048</v>
      </c>
      <c r="J30" s="269">
        <f>$F30*I30</f>
        <v>-1048000</v>
      </c>
      <c r="K30" s="269">
        <f>J30/1000000</f>
        <v>-1.048</v>
      </c>
      <c r="L30" s="333">
        <v>7610</v>
      </c>
      <c r="M30" s="334">
        <v>7610</v>
      </c>
      <c r="N30" s="269">
        <f>L30-M30</f>
        <v>0</v>
      </c>
      <c r="O30" s="269">
        <f>$F30*N30</f>
        <v>0</v>
      </c>
      <c r="P30" s="269">
        <f>O30/1000000</f>
        <v>0</v>
      </c>
      <c r="Q30" s="457"/>
    </row>
    <row r="31" spans="1:17" s="453" customFormat="1" ht="15.75" customHeight="1">
      <c r="A31" s="353"/>
      <c r="B31" s="356" t="s">
        <v>32</v>
      </c>
      <c r="C31" s="357"/>
      <c r="D31" s="39"/>
      <c r="E31" s="39"/>
      <c r="F31" s="363"/>
      <c r="G31" s="333"/>
      <c r="H31" s="334"/>
      <c r="I31" s="269"/>
      <c r="J31" s="269"/>
      <c r="K31" s="124">
        <f>SUM(K28:K30)</f>
        <v>-3.763</v>
      </c>
      <c r="L31" s="268"/>
      <c r="M31" s="269"/>
      <c r="N31" s="269"/>
      <c r="O31" s="269"/>
      <c r="P31" s="124">
        <f>SUM(P28:P30)</f>
        <v>-3.8258</v>
      </c>
      <c r="Q31" s="457"/>
    </row>
    <row r="32" spans="1:17" s="747" customFormat="1" ht="15.75" customHeight="1">
      <c r="A32" s="824">
        <v>22</v>
      </c>
      <c r="B32" s="821" t="s">
        <v>103</v>
      </c>
      <c r="C32" s="825">
        <v>4864913</v>
      </c>
      <c r="D32" s="826" t="s">
        <v>12</v>
      </c>
      <c r="E32" s="827" t="s">
        <v>346</v>
      </c>
      <c r="F32" s="747">
        <v>-1000</v>
      </c>
      <c r="G32" s="743">
        <v>997481</v>
      </c>
      <c r="H32" s="744">
        <v>997978</v>
      </c>
      <c r="I32" s="754">
        <f>G32-H32</f>
        <v>-497</v>
      </c>
      <c r="J32" s="754">
        <f>$F32*I32</f>
        <v>497000</v>
      </c>
      <c r="K32" s="754">
        <f>J32/1000000</f>
        <v>0.497</v>
      </c>
      <c r="L32" s="743">
        <v>999978</v>
      </c>
      <c r="M32" s="744">
        <v>999978</v>
      </c>
      <c r="N32" s="754">
        <f>L32-M32</f>
        <v>0</v>
      </c>
      <c r="O32" s="754">
        <f>$F32*N32</f>
        <v>0</v>
      </c>
      <c r="P32" s="754">
        <f>O32/1000000</f>
        <v>0</v>
      </c>
      <c r="Q32" s="768" t="s">
        <v>460</v>
      </c>
    </row>
    <row r="33" spans="1:17" s="747" customFormat="1" ht="15.75" customHeight="1">
      <c r="A33" s="824">
        <v>23</v>
      </c>
      <c r="B33" s="821" t="s">
        <v>104</v>
      </c>
      <c r="C33" s="825">
        <v>5295140</v>
      </c>
      <c r="D33" s="826" t="s">
        <v>12</v>
      </c>
      <c r="E33" s="827" t="s">
        <v>346</v>
      </c>
      <c r="F33" s="825">
        <v>-1000</v>
      </c>
      <c r="G33" s="743">
        <v>996541</v>
      </c>
      <c r="H33" s="744">
        <v>997511</v>
      </c>
      <c r="I33" s="754">
        <f>G33-H33</f>
        <v>-970</v>
      </c>
      <c r="J33" s="754">
        <f>$F33*I33</f>
        <v>970000</v>
      </c>
      <c r="K33" s="754">
        <f>J33/1000000</f>
        <v>0.97</v>
      </c>
      <c r="L33" s="743">
        <v>999973</v>
      </c>
      <c r="M33" s="744">
        <v>999973</v>
      </c>
      <c r="N33" s="754">
        <f>L33-M33</f>
        <v>0</v>
      </c>
      <c r="O33" s="754">
        <f>$F33*N33</f>
        <v>0</v>
      </c>
      <c r="P33" s="754">
        <f>O33/1000000</f>
        <v>0</v>
      </c>
      <c r="Q33" s="746"/>
    </row>
    <row r="34" spans="1:17" s="453" customFormat="1" ht="15.75" customHeight="1">
      <c r="A34" s="353">
        <v>24</v>
      </c>
      <c r="B34" s="840" t="s">
        <v>145</v>
      </c>
      <c r="C34" s="841">
        <v>4902528</v>
      </c>
      <c r="D34" s="842" t="s">
        <v>12</v>
      </c>
      <c r="E34" s="40" t="s">
        <v>346</v>
      </c>
      <c r="F34" s="841">
        <v>300</v>
      </c>
      <c r="G34" s="333">
        <v>15</v>
      </c>
      <c r="H34" s="334">
        <v>15</v>
      </c>
      <c r="I34" s="269">
        <f>G34-H34</f>
        <v>0</v>
      </c>
      <c r="J34" s="269">
        <f>$F34*I34</f>
        <v>0</v>
      </c>
      <c r="K34" s="269">
        <f>J34/1000000</f>
        <v>0</v>
      </c>
      <c r="L34" s="333">
        <v>464</v>
      </c>
      <c r="M34" s="334">
        <v>464</v>
      </c>
      <c r="N34" s="269">
        <f>L34-M34</f>
        <v>0</v>
      </c>
      <c r="O34" s="269">
        <f>$F34*N34</f>
        <v>0</v>
      </c>
      <c r="P34" s="269">
        <f>O34/1000000</f>
        <v>0</v>
      </c>
      <c r="Q34" s="469"/>
    </row>
    <row r="35" spans="1:17" ht="15.75" customHeight="1">
      <c r="A35" s="353"/>
      <c r="B35" s="356" t="s">
        <v>27</v>
      </c>
      <c r="C35" s="357"/>
      <c r="D35" s="39"/>
      <c r="E35" s="39"/>
      <c r="F35" s="363"/>
      <c r="G35" s="331"/>
      <c r="H35" s="332"/>
      <c r="I35" s="380"/>
      <c r="J35" s="380"/>
      <c r="K35" s="380"/>
      <c r="L35" s="381"/>
      <c r="M35" s="380"/>
      <c r="N35" s="380"/>
      <c r="O35" s="380"/>
      <c r="P35" s="380"/>
      <c r="Q35" s="146"/>
    </row>
    <row r="36" spans="1:17" s="453" customFormat="1" ht="15">
      <c r="A36" s="353">
        <v>25</v>
      </c>
      <c r="B36" s="319" t="s">
        <v>46</v>
      </c>
      <c r="C36" s="357">
        <v>4864854</v>
      </c>
      <c r="D36" s="43" t="s">
        <v>12</v>
      </c>
      <c r="E36" s="40" t="s">
        <v>346</v>
      </c>
      <c r="F36" s="363">
        <v>1000</v>
      </c>
      <c r="G36" s="333">
        <v>999844</v>
      </c>
      <c r="H36" s="334">
        <v>999911</v>
      </c>
      <c r="I36" s="269">
        <f>G36-H36</f>
        <v>-67</v>
      </c>
      <c r="J36" s="269">
        <f>$F36*I36</f>
        <v>-67000</v>
      </c>
      <c r="K36" s="269">
        <f>J36/1000000</f>
        <v>-0.067</v>
      </c>
      <c r="L36" s="333">
        <v>6840</v>
      </c>
      <c r="M36" s="334">
        <v>6830</v>
      </c>
      <c r="N36" s="269">
        <f>L36-M36</f>
        <v>10</v>
      </c>
      <c r="O36" s="269">
        <f>$F36*N36</f>
        <v>10000</v>
      </c>
      <c r="P36" s="269">
        <f>O36/1000000</f>
        <v>0.01</v>
      </c>
      <c r="Q36" s="493"/>
    </row>
    <row r="37" spans="1:17" s="453" customFormat="1" ht="15.75" customHeight="1">
      <c r="A37" s="353"/>
      <c r="B37" s="356" t="s">
        <v>105</v>
      </c>
      <c r="C37" s="357"/>
      <c r="D37" s="39"/>
      <c r="E37" s="39"/>
      <c r="F37" s="363"/>
      <c r="G37" s="333"/>
      <c r="H37" s="334"/>
      <c r="I37" s="269"/>
      <c r="J37" s="269"/>
      <c r="K37" s="269"/>
      <c r="L37" s="268"/>
      <c r="M37" s="269"/>
      <c r="N37" s="269"/>
      <c r="O37" s="269"/>
      <c r="P37" s="269"/>
      <c r="Q37" s="457"/>
    </row>
    <row r="38" spans="1:17" s="453" customFormat="1" ht="15.75" customHeight="1">
      <c r="A38" s="353">
        <v>26</v>
      </c>
      <c r="B38" s="354" t="s">
        <v>106</v>
      </c>
      <c r="C38" s="357">
        <v>5295159</v>
      </c>
      <c r="D38" s="39" t="s">
        <v>12</v>
      </c>
      <c r="E38" s="40" t="s">
        <v>346</v>
      </c>
      <c r="F38" s="363">
        <v>-1000</v>
      </c>
      <c r="G38" s="333">
        <v>13184</v>
      </c>
      <c r="H38" s="334">
        <v>6556</v>
      </c>
      <c r="I38" s="269">
        <f>G38-H38</f>
        <v>6628</v>
      </c>
      <c r="J38" s="269">
        <f>$F38*I38</f>
        <v>-6628000</v>
      </c>
      <c r="K38" s="269">
        <f>J38/1000000</f>
        <v>-6.628</v>
      </c>
      <c r="L38" s="333">
        <v>0</v>
      </c>
      <c r="M38" s="334">
        <v>0</v>
      </c>
      <c r="N38" s="269">
        <f>L38-M38</f>
        <v>0</v>
      </c>
      <c r="O38" s="269">
        <f>$F38*N38</f>
        <v>0</v>
      </c>
      <c r="P38" s="269">
        <f>O38/1000000</f>
        <v>0</v>
      </c>
      <c r="Q38" s="457" t="s">
        <v>466</v>
      </c>
    </row>
    <row r="39" spans="1:17" s="453" customFormat="1" ht="15.75" customHeight="1">
      <c r="A39" s="353">
        <v>27</v>
      </c>
      <c r="B39" s="354" t="s">
        <v>107</v>
      </c>
      <c r="C39" s="357">
        <v>4865029</v>
      </c>
      <c r="D39" s="39" t="s">
        <v>12</v>
      </c>
      <c r="E39" s="40" t="s">
        <v>346</v>
      </c>
      <c r="F39" s="363">
        <v>-1000</v>
      </c>
      <c r="G39" s="333">
        <v>15179</v>
      </c>
      <c r="H39" s="334">
        <v>13944</v>
      </c>
      <c r="I39" s="269">
        <f>G39-H39</f>
        <v>1235</v>
      </c>
      <c r="J39" s="269">
        <f>$F39*I39</f>
        <v>-1235000</v>
      </c>
      <c r="K39" s="269">
        <f>J39/1000000</f>
        <v>-1.235</v>
      </c>
      <c r="L39" s="333">
        <v>999923</v>
      </c>
      <c r="M39" s="334">
        <v>999923</v>
      </c>
      <c r="N39" s="269">
        <f>L39-M39</f>
        <v>0</v>
      </c>
      <c r="O39" s="269">
        <f>$F39*N39</f>
        <v>0</v>
      </c>
      <c r="P39" s="269">
        <f>O39/1000000</f>
        <v>0</v>
      </c>
      <c r="Q39" s="469"/>
    </row>
    <row r="40" spans="1:17" s="453" customFormat="1" ht="15.75" customHeight="1">
      <c r="A40" s="353">
        <v>28</v>
      </c>
      <c r="B40" s="354" t="s">
        <v>108</v>
      </c>
      <c r="C40" s="357">
        <v>5128420</v>
      </c>
      <c r="D40" s="39" t="s">
        <v>12</v>
      </c>
      <c r="E40" s="40" t="s">
        <v>346</v>
      </c>
      <c r="F40" s="363">
        <v>-1000</v>
      </c>
      <c r="G40" s="333">
        <v>989924</v>
      </c>
      <c r="H40" s="334">
        <v>990243</v>
      </c>
      <c r="I40" s="269">
        <f>G40-H40</f>
        <v>-319</v>
      </c>
      <c r="J40" s="269">
        <f>$F40*I40</f>
        <v>319000</v>
      </c>
      <c r="K40" s="269">
        <f>J40/1000000</f>
        <v>0.319</v>
      </c>
      <c r="L40" s="333">
        <v>991899</v>
      </c>
      <c r="M40" s="334">
        <v>991899</v>
      </c>
      <c r="N40" s="269">
        <f>L40-M40</f>
        <v>0</v>
      </c>
      <c r="O40" s="269">
        <f>$F40*N40</f>
        <v>0</v>
      </c>
      <c r="P40" s="269">
        <f>O40/1000000</f>
        <v>0</v>
      </c>
      <c r="Q40" s="492"/>
    </row>
    <row r="41" spans="1:17" s="747" customFormat="1" ht="15.75" customHeight="1">
      <c r="A41" s="824">
        <v>29</v>
      </c>
      <c r="B41" s="742" t="s">
        <v>109</v>
      </c>
      <c r="C41" s="825">
        <v>4864906</v>
      </c>
      <c r="D41" s="826" t="s">
        <v>12</v>
      </c>
      <c r="E41" s="827" t="s">
        <v>346</v>
      </c>
      <c r="F41" s="828">
        <v>-1000</v>
      </c>
      <c r="G41" s="743">
        <v>993733</v>
      </c>
      <c r="H41" s="744">
        <v>993694</v>
      </c>
      <c r="I41" s="754">
        <f>G41-H41</f>
        <v>39</v>
      </c>
      <c r="J41" s="754">
        <f>$F41*I41</f>
        <v>-39000</v>
      </c>
      <c r="K41" s="754">
        <f>J41/1000000</f>
        <v>-0.039</v>
      </c>
      <c r="L41" s="743">
        <v>998824</v>
      </c>
      <c r="M41" s="744">
        <v>998824</v>
      </c>
      <c r="N41" s="754">
        <f>L41-M41</f>
        <v>0</v>
      </c>
      <c r="O41" s="754">
        <f>$F41*N41</f>
        <v>0</v>
      </c>
      <c r="P41" s="754">
        <f>O41/1000000</f>
        <v>0</v>
      </c>
      <c r="Q41" s="813"/>
    </row>
    <row r="42" spans="1:17" ht="15.75" customHeight="1">
      <c r="A42" s="353"/>
      <c r="B42" s="356" t="s">
        <v>410</v>
      </c>
      <c r="C42" s="357"/>
      <c r="D42" s="461"/>
      <c r="E42" s="462"/>
      <c r="F42" s="363"/>
      <c r="G42" s="381"/>
      <c r="H42" s="380"/>
      <c r="I42" s="380"/>
      <c r="J42" s="380"/>
      <c r="K42" s="380"/>
      <c r="L42" s="381"/>
      <c r="M42" s="380"/>
      <c r="N42" s="380"/>
      <c r="O42" s="380"/>
      <c r="P42" s="380"/>
      <c r="Q42" s="183"/>
    </row>
    <row r="43" spans="1:17" s="453" customFormat="1" ht="15.75" customHeight="1">
      <c r="A43" s="353">
        <v>30</v>
      </c>
      <c r="B43" s="354" t="s">
        <v>106</v>
      </c>
      <c r="C43" s="357">
        <v>5295177</v>
      </c>
      <c r="D43" s="461" t="s">
        <v>12</v>
      </c>
      <c r="E43" s="462" t="s">
        <v>346</v>
      </c>
      <c r="F43" s="363">
        <v>-1000</v>
      </c>
      <c r="G43" s="333">
        <v>997489</v>
      </c>
      <c r="H43" s="334">
        <v>997435</v>
      </c>
      <c r="I43" s="269">
        <f>G43-H43</f>
        <v>54</v>
      </c>
      <c r="J43" s="269">
        <f>$F43*I43</f>
        <v>-54000</v>
      </c>
      <c r="K43" s="269">
        <f>J43/1000000</f>
        <v>-0.054</v>
      </c>
      <c r="L43" s="333">
        <v>999760</v>
      </c>
      <c r="M43" s="334">
        <v>999912</v>
      </c>
      <c r="N43" s="269">
        <f>L43-M43</f>
        <v>-152</v>
      </c>
      <c r="O43" s="269">
        <f>$F43*N43</f>
        <v>152000</v>
      </c>
      <c r="P43" s="269">
        <f>O43/1000000</f>
        <v>0.152</v>
      </c>
      <c r="Q43" s="729" t="s">
        <v>459</v>
      </c>
    </row>
    <row r="44" spans="1:17" s="453" customFormat="1" ht="15.75" customHeight="1">
      <c r="A44" s="353">
        <v>31</v>
      </c>
      <c r="B44" s="354" t="s">
        <v>413</v>
      </c>
      <c r="C44" s="357">
        <v>5128456</v>
      </c>
      <c r="D44" s="461" t="s">
        <v>12</v>
      </c>
      <c r="E44" s="462" t="s">
        <v>346</v>
      </c>
      <c r="F44" s="363">
        <v>-1000</v>
      </c>
      <c r="G44" s="333">
        <v>998602</v>
      </c>
      <c r="H44" s="334">
        <v>998610</v>
      </c>
      <c r="I44" s="269">
        <f>G44-H44</f>
        <v>-8</v>
      </c>
      <c r="J44" s="269">
        <f>$F44*I44</f>
        <v>8000</v>
      </c>
      <c r="K44" s="269">
        <f>J44/1000000</f>
        <v>0.008</v>
      </c>
      <c r="L44" s="333">
        <v>151</v>
      </c>
      <c r="M44" s="334">
        <v>179</v>
      </c>
      <c r="N44" s="269">
        <f>L44-M44</f>
        <v>-28</v>
      </c>
      <c r="O44" s="269">
        <f>$F44*N44</f>
        <v>28000</v>
      </c>
      <c r="P44" s="269">
        <f>O44/1000000</f>
        <v>0.028</v>
      </c>
      <c r="Q44" s="463"/>
    </row>
    <row r="45" spans="1:17" s="453" customFormat="1" ht="15.75" customHeight="1">
      <c r="A45" s="353">
        <v>32</v>
      </c>
      <c r="B45" s="354" t="s">
        <v>411</v>
      </c>
      <c r="C45" s="357">
        <v>5128452</v>
      </c>
      <c r="D45" s="461" t="s">
        <v>12</v>
      </c>
      <c r="E45" s="462" t="s">
        <v>346</v>
      </c>
      <c r="F45" s="363">
        <v>-1000</v>
      </c>
      <c r="G45" s="333">
        <v>992446</v>
      </c>
      <c r="H45" s="334">
        <v>992517</v>
      </c>
      <c r="I45" s="269">
        <f>G45-H45</f>
        <v>-71</v>
      </c>
      <c r="J45" s="269">
        <f>$F45*I45</f>
        <v>71000</v>
      </c>
      <c r="K45" s="269">
        <f>J45/1000000</f>
        <v>0.071</v>
      </c>
      <c r="L45" s="333">
        <v>999646</v>
      </c>
      <c r="M45" s="334">
        <v>999659</v>
      </c>
      <c r="N45" s="269">
        <f>L45-M45</f>
        <v>-13</v>
      </c>
      <c r="O45" s="269">
        <f>$F45*N45</f>
        <v>13000</v>
      </c>
      <c r="P45" s="269">
        <f>O45/1000000</f>
        <v>0.013</v>
      </c>
      <c r="Q45" s="486"/>
    </row>
    <row r="46" spans="1:17" s="453" customFormat="1" ht="15.75" customHeight="1">
      <c r="A46" s="353"/>
      <c r="B46" s="356" t="s">
        <v>42</v>
      </c>
      <c r="C46" s="357"/>
      <c r="D46" s="39"/>
      <c r="E46" s="39"/>
      <c r="F46" s="363"/>
      <c r="G46" s="333"/>
      <c r="H46" s="334"/>
      <c r="I46" s="269"/>
      <c r="J46" s="269"/>
      <c r="K46" s="269"/>
      <c r="L46" s="268"/>
      <c r="M46" s="269"/>
      <c r="N46" s="269"/>
      <c r="O46" s="269"/>
      <c r="P46" s="269"/>
      <c r="Q46" s="457"/>
    </row>
    <row r="47" spans="1:17" s="453" customFormat="1" ht="15.75" customHeight="1">
      <c r="A47" s="353"/>
      <c r="B47" s="355" t="s">
        <v>18</v>
      </c>
      <c r="C47" s="357"/>
      <c r="D47" s="43"/>
      <c r="E47" s="43"/>
      <c r="F47" s="363"/>
      <c r="G47" s="333"/>
      <c r="H47" s="334"/>
      <c r="I47" s="269"/>
      <c r="J47" s="269"/>
      <c r="K47" s="269"/>
      <c r="L47" s="268"/>
      <c r="M47" s="269"/>
      <c r="N47" s="269"/>
      <c r="O47" s="269"/>
      <c r="P47" s="269"/>
      <c r="Q47" s="457"/>
    </row>
    <row r="48" spans="1:17" s="747" customFormat="1" ht="15.75" customHeight="1">
      <c r="A48" s="824">
        <v>33</v>
      </c>
      <c r="B48" s="821" t="s">
        <v>19</v>
      </c>
      <c r="C48" s="825">
        <v>4864875</v>
      </c>
      <c r="D48" s="826" t="s">
        <v>12</v>
      </c>
      <c r="E48" s="827" t="s">
        <v>346</v>
      </c>
      <c r="F48" s="828">
        <v>1000</v>
      </c>
      <c r="G48" s="743">
        <v>836</v>
      </c>
      <c r="H48" s="744">
        <v>649</v>
      </c>
      <c r="I48" s="754">
        <f>G48-H48</f>
        <v>187</v>
      </c>
      <c r="J48" s="754">
        <f>$F48*I48</f>
        <v>187000</v>
      </c>
      <c r="K48" s="754">
        <f>J48/1000000</f>
        <v>0.187</v>
      </c>
      <c r="L48" s="743">
        <v>390</v>
      </c>
      <c r="M48" s="744">
        <v>390</v>
      </c>
      <c r="N48" s="754">
        <f>L48-M48</f>
        <v>0</v>
      </c>
      <c r="O48" s="754">
        <f>$F48*N48</f>
        <v>0</v>
      </c>
      <c r="P48" s="754">
        <f>O48/1000000</f>
        <v>0</v>
      </c>
      <c r="Q48" s="756"/>
    </row>
    <row r="49" spans="1:17" s="747" customFormat="1" ht="15.75" customHeight="1">
      <c r="A49" s="824">
        <v>34</v>
      </c>
      <c r="B49" s="821" t="s">
        <v>20</v>
      </c>
      <c r="C49" s="825">
        <v>4864914</v>
      </c>
      <c r="D49" s="826" t="s">
        <v>12</v>
      </c>
      <c r="E49" s="827" t="s">
        <v>346</v>
      </c>
      <c r="F49" s="828">
        <v>400</v>
      </c>
      <c r="G49" s="743">
        <v>1885</v>
      </c>
      <c r="H49" s="744">
        <v>2022</v>
      </c>
      <c r="I49" s="754">
        <f>G49-H49</f>
        <v>-137</v>
      </c>
      <c r="J49" s="754">
        <f>$F49*I49</f>
        <v>-54800</v>
      </c>
      <c r="K49" s="754">
        <f>J49/1000000</f>
        <v>-0.0548</v>
      </c>
      <c r="L49" s="743">
        <v>9</v>
      </c>
      <c r="M49" s="744">
        <v>9</v>
      </c>
      <c r="N49" s="754">
        <f>L49-M49</f>
        <v>0</v>
      </c>
      <c r="O49" s="754">
        <f>$F49*N49</f>
        <v>0</v>
      </c>
      <c r="P49" s="754">
        <f>O49/1000000</f>
        <v>0</v>
      </c>
      <c r="Q49" s="746" t="s">
        <v>458</v>
      </c>
    </row>
    <row r="50" spans="1:17" s="453" customFormat="1" ht="15.75" customHeight="1">
      <c r="A50" s="353"/>
      <c r="B50" s="356" t="s">
        <v>119</v>
      </c>
      <c r="C50" s="357"/>
      <c r="D50" s="39"/>
      <c r="E50" s="39"/>
      <c r="F50" s="363"/>
      <c r="G50" s="333"/>
      <c r="H50" s="334"/>
      <c r="I50" s="269"/>
      <c r="J50" s="269"/>
      <c r="K50" s="269"/>
      <c r="L50" s="268"/>
      <c r="M50" s="269"/>
      <c r="N50" s="269"/>
      <c r="O50" s="269"/>
      <c r="P50" s="269"/>
      <c r="Q50" s="457"/>
    </row>
    <row r="51" spans="1:17" s="453" customFormat="1" ht="15.75" customHeight="1">
      <c r="A51" s="353">
        <v>35</v>
      </c>
      <c r="B51" s="354" t="s">
        <v>120</v>
      </c>
      <c r="C51" s="357">
        <v>5295199</v>
      </c>
      <c r="D51" s="39" t="s">
        <v>12</v>
      </c>
      <c r="E51" s="40" t="s">
        <v>346</v>
      </c>
      <c r="F51" s="363">
        <v>1000</v>
      </c>
      <c r="G51" s="333">
        <v>998110</v>
      </c>
      <c r="H51" s="269">
        <v>998105</v>
      </c>
      <c r="I51" s="269">
        <f>G51-H51</f>
        <v>5</v>
      </c>
      <c r="J51" s="269">
        <f>$F51*I51</f>
        <v>5000</v>
      </c>
      <c r="K51" s="269">
        <f>J51/1000000</f>
        <v>0.005</v>
      </c>
      <c r="L51" s="333">
        <v>1144</v>
      </c>
      <c r="M51" s="269">
        <v>1144</v>
      </c>
      <c r="N51" s="269">
        <f>L51-M51</f>
        <v>0</v>
      </c>
      <c r="O51" s="269">
        <f>$F51*N51</f>
        <v>0</v>
      </c>
      <c r="P51" s="269">
        <f>O51/1000000</f>
        <v>0</v>
      </c>
      <c r="Q51" s="457"/>
    </row>
    <row r="52" spans="1:17" s="498" customFormat="1" ht="15.75" customHeight="1">
      <c r="A52" s="341">
        <v>36</v>
      </c>
      <c r="B52" s="319" t="s">
        <v>121</v>
      </c>
      <c r="C52" s="357">
        <v>4865135</v>
      </c>
      <c r="D52" s="43" t="s">
        <v>12</v>
      </c>
      <c r="E52" s="40" t="s">
        <v>346</v>
      </c>
      <c r="F52" s="357">
        <v>1000</v>
      </c>
      <c r="G52" s="333">
        <v>150874</v>
      </c>
      <c r="H52" s="269">
        <v>151054</v>
      </c>
      <c r="I52" s="269">
        <f>G52-H52</f>
        <v>-180</v>
      </c>
      <c r="J52" s="269">
        <f>$F52*I52</f>
        <v>-180000</v>
      </c>
      <c r="K52" s="269">
        <f>J52/1000000</f>
        <v>-0.18</v>
      </c>
      <c r="L52" s="333">
        <v>54270</v>
      </c>
      <c r="M52" s="269">
        <v>54270</v>
      </c>
      <c r="N52" s="269">
        <f>L52-M52</f>
        <v>0</v>
      </c>
      <c r="O52" s="269">
        <f>$F52*N52</f>
        <v>0</v>
      </c>
      <c r="P52" s="269">
        <f>O52/1000000</f>
        <v>0</v>
      </c>
      <c r="Q52" s="333"/>
    </row>
    <row r="53" spans="1:17" s="453" customFormat="1" ht="15.75" customHeight="1">
      <c r="A53" s="341"/>
      <c r="B53" s="355" t="s">
        <v>446</v>
      </c>
      <c r="C53" s="357"/>
      <c r="D53" s="43"/>
      <c r="E53" s="40"/>
      <c r="F53" s="357"/>
      <c r="G53" s="333"/>
      <c r="H53" s="269"/>
      <c r="I53" s="269"/>
      <c r="J53" s="269"/>
      <c r="K53" s="269"/>
      <c r="L53" s="333"/>
      <c r="M53" s="269"/>
      <c r="N53" s="269"/>
      <c r="O53" s="269"/>
      <c r="P53" s="269"/>
      <c r="Q53" s="333"/>
    </row>
    <row r="54" spans="1:17" s="453" customFormat="1" ht="15.75" customHeight="1">
      <c r="A54" s="341">
        <v>37</v>
      </c>
      <c r="B54" s="319" t="s">
        <v>36</v>
      </c>
      <c r="C54" s="357">
        <v>5295145</v>
      </c>
      <c r="D54" s="43" t="s">
        <v>12</v>
      </c>
      <c r="E54" s="40" t="s">
        <v>346</v>
      </c>
      <c r="F54" s="357">
        <v>-1000</v>
      </c>
      <c r="G54" s="333">
        <v>983807</v>
      </c>
      <c r="H54" s="269">
        <v>983773</v>
      </c>
      <c r="I54" s="269">
        <f>G54-H54</f>
        <v>34</v>
      </c>
      <c r="J54" s="269">
        <f>$F54*I54</f>
        <v>-34000</v>
      </c>
      <c r="K54" s="269">
        <f>J54/1000000</f>
        <v>-0.034</v>
      </c>
      <c r="L54" s="333">
        <v>999984</v>
      </c>
      <c r="M54" s="269">
        <v>999984</v>
      </c>
      <c r="N54" s="269">
        <f>L54-M54</f>
        <v>0</v>
      </c>
      <c r="O54" s="269">
        <f>$F54*N54</f>
        <v>0</v>
      </c>
      <c r="P54" s="269">
        <f>O54/1000000</f>
        <v>0</v>
      </c>
      <c r="Q54" s="333"/>
    </row>
    <row r="55" spans="1:17" s="453" customFormat="1" ht="15.75" customHeight="1" thickBot="1">
      <c r="A55" s="834">
        <v>38</v>
      </c>
      <c r="B55" s="835" t="s">
        <v>175</v>
      </c>
      <c r="C55" s="358">
        <v>5295146</v>
      </c>
      <c r="D55" s="358" t="s">
        <v>12</v>
      </c>
      <c r="E55" s="358" t="s">
        <v>346</v>
      </c>
      <c r="F55" s="358">
        <v>-1000</v>
      </c>
      <c r="G55" s="333">
        <v>997838</v>
      </c>
      <c r="H55" s="269">
        <v>997803</v>
      </c>
      <c r="I55" s="358">
        <f>G55-H55</f>
        <v>35</v>
      </c>
      <c r="J55" s="358">
        <f>$F55*I55</f>
        <v>-35000</v>
      </c>
      <c r="K55" s="358">
        <f>J55/1000000</f>
        <v>-0.035</v>
      </c>
      <c r="L55" s="333">
        <v>999928</v>
      </c>
      <c r="M55" s="269">
        <v>999928</v>
      </c>
      <c r="N55" s="358">
        <f>L55-M55</f>
        <v>0</v>
      </c>
      <c r="O55" s="358">
        <f>$F55*N55</f>
        <v>0</v>
      </c>
      <c r="P55" s="358">
        <f>O55/1000000</f>
        <v>0</v>
      </c>
      <c r="Q55" s="455"/>
    </row>
    <row r="56" spans="1:17" s="453" customFormat="1" ht="15.75" customHeight="1" thickTop="1">
      <c r="A56" s="341"/>
      <c r="B56" s="319"/>
      <c r="C56" s="357"/>
      <c r="D56" s="43"/>
      <c r="E56" s="40"/>
      <c r="F56" s="357"/>
      <c r="G56" s="334"/>
      <c r="H56" s="334"/>
      <c r="I56" s="269"/>
      <c r="J56" s="269"/>
      <c r="K56" s="269"/>
      <c r="L56" s="334"/>
      <c r="M56" s="334"/>
      <c r="N56" s="269"/>
      <c r="O56" s="269"/>
      <c r="P56" s="269"/>
      <c r="Q56" s="498"/>
    </row>
    <row r="57" spans="2:16" ht="16.5">
      <c r="B57" s="15" t="s">
        <v>139</v>
      </c>
      <c r="F57" s="193"/>
      <c r="I57" s="16"/>
      <c r="J57" s="16"/>
      <c r="K57" s="386">
        <f>SUM(K8:K52)-K31</f>
        <v>-11.267190699999999</v>
      </c>
      <c r="N57" s="16"/>
      <c r="O57" s="16"/>
      <c r="P57" s="386">
        <f>SUM(P8:P52)-P31</f>
        <v>-3.6142747</v>
      </c>
    </row>
    <row r="58" spans="2:16" ht="1.5" customHeight="1">
      <c r="B58" s="15"/>
      <c r="F58" s="193"/>
      <c r="I58" s="16"/>
      <c r="J58" s="16"/>
      <c r="K58" s="27"/>
      <c r="N58" s="16"/>
      <c r="O58" s="16"/>
      <c r="P58" s="27"/>
    </row>
    <row r="59" spans="2:16" ht="16.5">
      <c r="B59" s="15" t="s">
        <v>140</v>
      </c>
      <c r="F59" s="193"/>
      <c r="I59" s="16"/>
      <c r="J59" s="16"/>
      <c r="K59" s="386">
        <f>SUM(K57:K58)</f>
        <v>-11.267190699999999</v>
      </c>
      <c r="N59" s="16"/>
      <c r="O59" s="16"/>
      <c r="P59" s="386">
        <f>SUM(P57:P58)</f>
        <v>-3.6142747</v>
      </c>
    </row>
    <row r="60" ht="15">
      <c r="F60" s="193"/>
    </row>
    <row r="61" spans="6:17" ht="15">
      <c r="F61" s="193"/>
      <c r="Q61" s="248" t="str">
        <f>NDPL!$Q$1</f>
        <v>JANUARY-2018</v>
      </c>
    </row>
    <row r="62" ht="15">
      <c r="F62" s="193"/>
    </row>
    <row r="63" spans="6:17" ht="15">
      <c r="F63" s="193"/>
      <c r="Q63" s="248"/>
    </row>
    <row r="64" spans="1:16" ht="18.75" thickBot="1">
      <c r="A64" s="85" t="s">
        <v>246</v>
      </c>
      <c r="F64" s="193"/>
      <c r="G64" s="6"/>
      <c r="H64" s="6"/>
      <c r="I64" s="45" t="s">
        <v>7</v>
      </c>
      <c r="J64" s="17"/>
      <c r="K64" s="17"/>
      <c r="L64" s="17"/>
      <c r="M64" s="17"/>
      <c r="N64" s="45" t="s">
        <v>398</v>
      </c>
      <c r="O64" s="17"/>
      <c r="P64" s="17"/>
    </row>
    <row r="65" spans="1:17" ht="39.75" thickBot="1" thickTop="1">
      <c r="A65" s="34" t="s">
        <v>8</v>
      </c>
      <c r="B65" s="31" t="s">
        <v>9</v>
      </c>
      <c r="C65" s="32" t="s">
        <v>1</v>
      </c>
      <c r="D65" s="32" t="s">
        <v>2</v>
      </c>
      <c r="E65" s="32" t="s">
        <v>3</v>
      </c>
      <c r="F65" s="32" t="s">
        <v>10</v>
      </c>
      <c r="G65" s="34" t="str">
        <f>NDPL!G5</f>
        <v>FINAL READING 01/02/2018</v>
      </c>
      <c r="H65" s="32" t="str">
        <f>NDPL!H5</f>
        <v>INTIAL READING 01/01/2017</v>
      </c>
      <c r="I65" s="32" t="s">
        <v>4</v>
      </c>
      <c r="J65" s="32" t="s">
        <v>5</v>
      </c>
      <c r="K65" s="32" t="s">
        <v>6</v>
      </c>
      <c r="L65" s="34" t="str">
        <f>NDPL!G5</f>
        <v>FINAL READING 01/02/2018</v>
      </c>
      <c r="M65" s="32" t="str">
        <f>NDPL!H5</f>
        <v>INTIAL READING 01/01/2017</v>
      </c>
      <c r="N65" s="32" t="s">
        <v>4</v>
      </c>
      <c r="O65" s="32" t="s">
        <v>5</v>
      </c>
      <c r="P65" s="32" t="s">
        <v>6</v>
      </c>
      <c r="Q65" s="33" t="s">
        <v>309</v>
      </c>
    </row>
    <row r="66" spans="1:16" ht="17.25" thickBot="1" thickTop="1">
      <c r="A66" s="18"/>
      <c r="B66" s="86"/>
      <c r="C66" s="18"/>
      <c r="D66" s="18"/>
      <c r="E66" s="18"/>
      <c r="F66" s="320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7" ht="15.75" customHeight="1" thickTop="1">
      <c r="A67" s="351"/>
      <c r="B67" s="352" t="s">
        <v>125</v>
      </c>
      <c r="C67" s="35"/>
      <c r="D67" s="35"/>
      <c r="E67" s="35"/>
      <c r="F67" s="321"/>
      <c r="G67" s="28"/>
      <c r="H67" s="465"/>
      <c r="I67" s="465"/>
      <c r="J67" s="465"/>
      <c r="K67" s="465"/>
      <c r="L67" s="28"/>
      <c r="M67" s="465"/>
      <c r="N67" s="465"/>
      <c r="O67" s="465"/>
      <c r="P67" s="465"/>
      <c r="Q67" s="560"/>
    </row>
    <row r="68" spans="1:17" s="453" customFormat="1" ht="15.75" customHeight="1">
      <c r="A68" s="353">
        <v>1</v>
      </c>
      <c r="B68" s="354" t="s">
        <v>15</v>
      </c>
      <c r="C68" s="357">
        <v>4864968</v>
      </c>
      <c r="D68" s="39" t="s">
        <v>12</v>
      </c>
      <c r="E68" s="40" t="s">
        <v>346</v>
      </c>
      <c r="F68" s="363">
        <v>-1000</v>
      </c>
      <c r="G68" s="333">
        <v>977772</v>
      </c>
      <c r="H68" s="334">
        <v>977300</v>
      </c>
      <c r="I68" s="334">
        <f>G68-H68</f>
        <v>472</v>
      </c>
      <c r="J68" s="334">
        <f>$F68*I68</f>
        <v>-472000</v>
      </c>
      <c r="K68" s="334">
        <f>J68/1000000</f>
        <v>-0.472</v>
      </c>
      <c r="L68" s="333">
        <v>879040</v>
      </c>
      <c r="M68" s="334">
        <v>879040</v>
      </c>
      <c r="N68" s="334">
        <f>L68-M68</f>
        <v>0</v>
      </c>
      <c r="O68" s="334">
        <f>$F68*N68</f>
        <v>0</v>
      </c>
      <c r="P68" s="334">
        <f>O68/1000000</f>
        <v>0</v>
      </c>
      <c r="Q68" s="457"/>
    </row>
    <row r="69" spans="1:17" s="453" customFormat="1" ht="15.75" customHeight="1">
      <c r="A69" s="353">
        <v>2</v>
      </c>
      <c r="B69" s="354" t="s">
        <v>16</v>
      </c>
      <c r="C69" s="357">
        <v>5295149</v>
      </c>
      <c r="D69" s="39" t="s">
        <v>12</v>
      </c>
      <c r="E69" s="40" t="s">
        <v>346</v>
      </c>
      <c r="F69" s="363">
        <v>-1000</v>
      </c>
      <c r="G69" s="333">
        <v>994763</v>
      </c>
      <c r="H69" s="334">
        <v>993180</v>
      </c>
      <c r="I69" s="334">
        <f>G69-H69</f>
        <v>1583</v>
      </c>
      <c r="J69" s="334">
        <f>$F69*I69</f>
        <v>-1583000</v>
      </c>
      <c r="K69" s="334">
        <f>J69/1000000</f>
        <v>-1.583</v>
      </c>
      <c r="L69" s="333">
        <v>962312</v>
      </c>
      <c r="M69" s="334">
        <v>962312</v>
      </c>
      <c r="N69" s="334">
        <f>L69-M69</f>
        <v>0</v>
      </c>
      <c r="O69" s="334">
        <f>$F69*N69</f>
        <v>0</v>
      </c>
      <c r="P69" s="334">
        <f>O69/1000000</f>
        <v>0</v>
      </c>
      <c r="Q69" s="457"/>
    </row>
    <row r="70" spans="1:17" s="453" customFormat="1" ht="15">
      <c r="A70" s="353">
        <v>3</v>
      </c>
      <c r="B70" s="354" t="s">
        <v>17</v>
      </c>
      <c r="C70" s="357">
        <v>4865033</v>
      </c>
      <c r="D70" s="39" t="s">
        <v>12</v>
      </c>
      <c r="E70" s="40" t="s">
        <v>346</v>
      </c>
      <c r="F70" s="363">
        <v>-1000</v>
      </c>
      <c r="G70" s="333">
        <v>997049</v>
      </c>
      <c r="H70" s="334">
        <v>997150</v>
      </c>
      <c r="I70" s="334">
        <f>G70-H70</f>
        <v>-101</v>
      </c>
      <c r="J70" s="334">
        <f>$F70*I70</f>
        <v>101000</v>
      </c>
      <c r="K70" s="334">
        <f>J70/1000000</f>
        <v>0.101</v>
      </c>
      <c r="L70" s="333">
        <v>998957</v>
      </c>
      <c r="M70" s="334">
        <v>998957</v>
      </c>
      <c r="N70" s="334">
        <f>L70-M70</f>
        <v>0</v>
      </c>
      <c r="O70" s="334">
        <f>$F70*N70</f>
        <v>0</v>
      </c>
      <c r="P70" s="334">
        <f>O70/1000000</f>
        <v>0</v>
      </c>
      <c r="Q70" s="454" t="s">
        <v>452</v>
      </c>
    </row>
    <row r="71" spans="1:17" s="453" customFormat="1" ht="15">
      <c r="A71" s="353">
        <v>4</v>
      </c>
      <c r="B71" s="354" t="s">
        <v>165</v>
      </c>
      <c r="C71" s="357">
        <v>5100231</v>
      </c>
      <c r="D71" s="39" t="s">
        <v>12</v>
      </c>
      <c r="E71" s="40" t="s">
        <v>346</v>
      </c>
      <c r="F71" s="363">
        <v>-2000</v>
      </c>
      <c r="G71" s="333">
        <v>985406</v>
      </c>
      <c r="H71" s="334">
        <v>986449</v>
      </c>
      <c r="I71" s="334">
        <f>G71-H71</f>
        <v>-1043</v>
      </c>
      <c r="J71" s="334">
        <f>$F71*I71</f>
        <v>2086000</v>
      </c>
      <c r="K71" s="334">
        <f>J71/1000000</f>
        <v>2.086</v>
      </c>
      <c r="L71" s="333">
        <v>972206</v>
      </c>
      <c r="M71" s="334">
        <v>972206</v>
      </c>
      <c r="N71" s="334">
        <f>L71-M71</f>
        <v>0</v>
      </c>
      <c r="O71" s="334">
        <f>$F71*N71</f>
        <v>0</v>
      </c>
      <c r="P71" s="334">
        <f>O71/1000000</f>
        <v>0</v>
      </c>
      <c r="Q71" s="496"/>
    </row>
    <row r="72" spans="1:17" s="453" customFormat="1" ht="15.75" customHeight="1">
      <c r="A72" s="353"/>
      <c r="B72" s="355" t="s">
        <v>126</v>
      </c>
      <c r="C72" s="357"/>
      <c r="D72" s="43"/>
      <c r="E72" s="43"/>
      <c r="F72" s="363"/>
      <c r="G72" s="333"/>
      <c r="H72" s="334"/>
      <c r="I72" s="474"/>
      <c r="J72" s="474"/>
      <c r="K72" s="474"/>
      <c r="L72" s="333"/>
      <c r="M72" s="474"/>
      <c r="N72" s="474"/>
      <c r="O72" s="474"/>
      <c r="P72" s="474"/>
      <c r="Q72" s="457"/>
    </row>
    <row r="73" spans="1:17" s="453" customFormat="1" ht="15.75" customHeight="1">
      <c r="A73" s="353">
        <v>5</v>
      </c>
      <c r="B73" s="354" t="s">
        <v>127</v>
      </c>
      <c r="C73" s="357">
        <v>4864978</v>
      </c>
      <c r="D73" s="39" t="s">
        <v>12</v>
      </c>
      <c r="E73" s="40" t="s">
        <v>346</v>
      </c>
      <c r="F73" s="363">
        <v>-1000</v>
      </c>
      <c r="G73" s="333">
        <v>998418</v>
      </c>
      <c r="H73" s="334">
        <v>997247</v>
      </c>
      <c r="I73" s="474">
        <f aca="true" t="shared" si="12" ref="I73:I78">G73-H73</f>
        <v>1171</v>
      </c>
      <c r="J73" s="474">
        <f aca="true" t="shared" si="13" ref="J73:J78">$F73*I73</f>
        <v>-1171000</v>
      </c>
      <c r="K73" s="474">
        <f aca="true" t="shared" si="14" ref="K73:K78">J73/1000000</f>
        <v>-1.171</v>
      </c>
      <c r="L73" s="333">
        <v>999119</v>
      </c>
      <c r="M73" s="334">
        <v>999119</v>
      </c>
      <c r="N73" s="474">
        <f aca="true" t="shared" si="15" ref="N73:N78">L73-M73</f>
        <v>0</v>
      </c>
      <c r="O73" s="474">
        <f aca="true" t="shared" si="16" ref="O73:O78">$F73*N73</f>
        <v>0</v>
      </c>
      <c r="P73" s="474">
        <f aca="true" t="shared" si="17" ref="P73:P78">O73/1000000</f>
        <v>0</v>
      </c>
      <c r="Q73" s="457"/>
    </row>
    <row r="74" spans="1:17" s="453" customFormat="1" ht="15.75" customHeight="1">
      <c r="A74" s="353">
        <v>6</v>
      </c>
      <c r="B74" s="354" t="s">
        <v>128</v>
      </c>
      <c r="C74" s="357">
        <v>5128449</v>
      </c>
      <c r="D74" s="39" t="s">
        <v>12</v>
      </c>
      <c r="E74" s="40" t="s">
        <v>346</v>
      </c>
      <c r="F74" s="363">
        <v>-1000</v>
      </c>
      <c r="G74" s="333">
        <v>993933</v>
      </c>
      <c r="H74" s="334">
        <v>992682</v>
      </c>
      <c r="I74" s="474">
        <f t="shared" si="12"/>
        <v>1251</v>
      </c>
      <c r="J74" s="474">
        <f t="shared" si="13"/>
        <v>-1251000</v>
      </c>
      <c r="K74" s="474">
        <f t="shared" si="14"/>
        <v>-1.251</v>
      </c>
      <c r="L74" s="333">
        <v>998561</v>
      </c>
      <c r="M74" s="334">
        <v>998561</v>
      </c>
      <c r="N74" s="474">
        <f t="shared" si="15"/>
        <v>0</v>
      </c>
      <c r="O74" s="474">
        <f t="shared" si="16"/>
        <v>0</v>
      </c>
      <c r="P74" s="474">
        <f t="shared" si="17"/>
        <v>0</v>
      </c>
      <c r="Q74" s="457"/>
    </row>
    <row r="75" spans="1:17" s="747" customFormat="1" ht="15.75" customHeight="1">
      <c r="A75" s="824">
        <v>7</v>
      </c>
      <c r="B75" s="821" t="s">
        <v>129</v>
      </c>
      <c r="C75" s="825">
        <v>5295141</v>
      </c>
      <c r="D75" s="826" t="s">
        <v>12</v>
      </c>
      <c r="E75" s="827" t="s">
        <v>346</v>
      </c>
      <c r="F75" s="828">
        <v>-1000</v>
      </c>
      <c r="G75" s="743">
        <v>3618</v>
      </c>
      <c r="H75" s="744">
        <v>3256</v>
      </c>
      <c r="I75" s="866">
        <f t="shared" si="12"/>
        <v>362</v>
      </c>
      <c r="J75" s="866">
        <f t="shared" si="13"/>
        <v>-362000</v>
      </c>
      <c r="K75" s="866">
        <f t="shared" si="14"/>
        <v>-0.362</v>
      </c>
      <c r="L75" s="743">
        <v>999628</v>
      </c>
      <c r="M75" s="744">
        <v>999636</v>
      </c>
      <c r="N75" s="866">
        <f t="shared" si="15"/>
        <v>-8</v>
      </c>
      <c r="O75" s="866">
        <f t="shared" si="16"/>
        <v>8000</v>
      </c>
      <c r="P75" s="866">
        <f t="shared" si="17"/>
        <v>0.008</v>
      </c>
      <c r="Q75" s="746"/>
    </row>
    <row r="76" spans="1:17" s="747" customFormat="1" ht="15.75" customHeight="1">
      <c r="A76" s="824">
        <v>8</v>
      </c>
      <c r="B76" s="821" t="s">
        <v>130</v>
      </c>
      <c r="C76" s="825">
        <v>4865167</v>
      </c>
      <c r="D76" s="826" t="s">
        <v>12</v>
      </c>
      <c r="E76" s="827" t="s">
        <v>346</v>
      </c>
      <c r="F76" s="828">
        <v>-1000</v>
      </c>
      <c r="G76" s="743">
        <v>1655</v>
      </c>
      <c r="H76" s="754">
        <v>1655</v>
      </c>
      <c r="I76" s="866">
        <f t="shared" si="12"/>
        <v>0</v>
      </c>
      <c r="J76" s="866">
        <f t="shared" si="13"/>
        <v>0</v>
      </c>
      <c r="K76" s="866">
        <f t="shared" si="14"/>
        <v>0</v>
      </c>
      <c r="L76" s="743">
        <v>980809</v>
      </c>
      <c r="M76" s="744">
        <v>980809</v>
      </c>
      <c r="N76" s="866">
        <f t="shared" si="15"/>
        <v>0</v>
      </c>
      <c r="O76" s="866">
        <f t="shared" si="16"/>
        <v>0</v>
      </c>
      <c r="P76" s="866">
        <f t="shared" si="17"/>
        <v>0</v>
      </c>
      <c r="Q76" s="746"/>
    </row>
    <row r="77" spans="1:17" s="507" customFormat="1" ht="15">
      <c r="A77" s="867">
        <v>9</v>
      </c>
      <c r="B77" s="868" t="s">
        <v>131</v>
      </c>
      <c r="C77" s="869">
        <v>5295134</v>
      </c>
      <c r="D77" s="61" t="s">
        <v>12</v>
      </c>
      <c r="E77" s="62" t="s">
        <v>346</v>
      </c>
      <c r="F77" s="363">
        <v>-1000</v>
      </c>
      <c r="G77" s="333">
        <v>984485</v>
      </c>
      <c r="H77" s="334">
        <v>983762</v>
      </c>
      <c r="I77" s="474">
        <f t="shared" si="12"/>
        <v>723</v>
      </c>
      <c r="J77" s="474">
        <f t="shared" si="13"/>
        <v>-723000</v>
      </c>
      <c r="K77" s="474">
        <f t="shared" si="14"/>
        <v>-0.723</v>
      </c>
      <c r="L77" s="333">
        <v>937384</v>
      </c>
      <c r="M77" s="334">
        <v>937384</v>
      </c>
      <c r="N77" s="474">
        <f t="shared" si="15"/>
        <v>0</v>
      </c>
      <c r="O77" s="474">
        <f t="shared" si="16"/>
        <v>0</v>
      </c>
      <c r="P77" s="474">
        <f t="shared" si="17"/>
        <v>0</v>
      </c>
      <c r="Q77" s="870"/>
    </row>
    <row r="78" spans="1:17" s="453" customFormat="1" ht="15.75" customHeight="1">
      <c r="A78" s="353">
        <v>10</v>
      </c>
      <c r="B78" s="354" t="s">
        <v>132</v>
      </c>
      <c r="C78" s="357">
        <v>5295135</v>
      </c>
      <c r="D78" s="39" t="s">
        <v>12</v>
      </c>
      <c r="E78" s="40" t="s">
        <v>346</v>
      </c>
      <c r="F78" s="363">
        <v>-1000</v>
      </c>
      <c r="G78" s="333">
        <v>983951</v>
      </c>
      <c r="H78" s="334">
        <v>984677</v>
      </c>
      <c r="I78" s="334">
        <f t="shared" si="12"/>
        <v>-726</v>
      </c>
      <c r="J78" s="334">
        <f t="shared" si="13"/>
        <v>726000</v>
      </c>
      <c r="K78" s="334">
        <f t="shared" si="14"/>
        <v>0.726</v>
      </c>
      <c r="L78" s="333">
        <v>989818</v>
      </c>
      <c r="M78" s="334">
        <v>989833</v>
      </c>
      <c r="N78" s="334">
        <f t="shared" si="15"/>
        <v>-15</v>
      </c>
      <c r="O78" s="334">
        <f t="shared" si="16"/>
        <v>15000</v>
      </c>
      <c r="P78" s="334">
        <f t="shared" si="17"/>
        <v>0.015</v>
      </c>
      <c r="Q78" s="496"/>
    </row>
    <row r="79" spans="1:17" s="453" customFormat="1" ht="15.75" customHeight="1">
      <c r="A79" s="353"/>
      <c r="B79" s="356" t="s">
        <v>133</v>
      </c>
      <c r="C79" s="357"/>
      <c r="D79" s="39"/>
      <c r="E79" s="39"/>
      <c r="F79" s="363"/>
      <c r="G79" s="333"/>
      <c r="H79" s="334"/>
      <c r="I79" s="474"/>
      <c r="J79" s="474"/>
      <c r="K79" s="474"/>
      <c r="L79" s="333"/>
      <c r="M79" s="474"/>
      <c r="N79" s="474"/>
      <c r="O79" s="474"/>
      <c r="P79" s="474"/>
      <c r="Q79" s="457"/>
    </row>
    <row r="80" spans="1:17" s="453" customFormat="1" ht="15.75" customHeight="1">
      <c r="A80" s="353">
        <v>11</v>
      </c>
      <c r="B80" s="354" t="s">
        <v>134</v>
      </c>
      <c r="C80" s="357">
        <v>5100229</v>
      </c>
      <c r="D80" s="39" t="s">
        <v>12</v>
      </c>
      <c r="E80" s="40" t="s">
        <v>346</v>
      </c>
      <c r="F80" s="363">
        <v>-1000</v>
      </c>
      <c r="G80" s="333">
        <v>975799</v>
      </c>
      <c r="H80" s="334">
        <v>976420</v>
      </c>
      <c r="I80" s="474">
        <f>G80-H80</f>
        <v>-621</v>
      </c>
      <c r="J80" s="474">
        <f>$F80*I80</f>
        <v>621000</v>
      </c>
      <c r="K80" s="474">
        <f>J80/1000000</f>
        <v>0.621</v>
      </c>
      <c r="L80" s="333">
        <v>963296</v>
      </c>
      <c r="M80" s="334">
        <v>963301</v>
      </c>
      <c r="N80" s="474">
        <f>L80-M80</f>
        <v>-5</v>
      </c>
      <c r="O80" s="474">
        <f>$F80*N80</f>
        <v>5000</v>
      </c>
      <c r="P80" s="474">
        <f>O80/1000000</f>
        <v>0.005</v>
      </c>
      <c r="Q80" s="457"/>
    </row>
    <row r="81" spans="1:17" s="453" customFormat="1" ht="15.75" customHeight="1">
      <c r="A81" s="353">
        <v>12</v>
      </c>
      <c r="B81" s="354" t="s">
        <v>135</v>
      </c>
      <c r="C81" s="357">
        <v>4864917</v>
      </c>
      <c r="D81" s="39" t="s">
        <v>12</v>
      </c>
      <c r="E81" s="40" t="s">
        <v>346</v>
      </c>
      <c r="F81" s="363">
        <v>-1000</v>
      </c>
      <c r="G81" s="333">
        <v>958595</v>
      </c>
      <c r="H81" s="334">
        <v>958211</v>
      </c>
      <c r="I81" s="474">
        <f>G81-H81</f>
        <v>384</v>
      </c>
      <c r="J81" s="474">
        <f>$F81*I81</f>
        <v>-384000</v>
      </c>
      <c r="K81" s="474">
        <f>J81/1000000</f>
        <v>-0.384</v>
      </c>
      <c r="L81" s="333">
        <v>829373</v>
      </c>
      <c r="M81" s="334">
        <v>829374</v>
      </c>
      <c r="N81" s="474">
        <f>L81-M81</f>
        <v>-1</v>
      </c>
      <c r="O81" s="474">
        <f>$F81*N81</f>
        <v>1000</v>
      </c>
      <c r="P81" s="474">
        <f>O81/1000000</f>
        <v>0.001</v>
      </c>
      <c r="Q81" s="457"/>
    </row>
    <row r="82" spans="1:17" s="453" customFormat="1" ht="15.75" customHeight="1">
      <c r="A82" s="353"/>
      <c r="B82" s="355" t="s">
        <v>136</v>
      </c>
      <c r="C82" s="357"/>
      <c r="D82" s="43"/>
      <c r="E82" s="43"/>
      <c r="F82" s="363"/>
      <c r="G82" s="333"/>
      <c r="H82" s="334"/>
      <c r="I82" s="474"/>
      <c r="J82" s="474"/>
      <c r="K82" s="474"/>
      <c r="L82" s="333"/>
      <c r="M82" s="474"/>
      <c r="N82" s="474"/>
      <c r="O82" s="474"/>
      <c r="P82" s="474"/>
      <c r="Q82" s="457"/>
    </row>
    <row r="83" spans="1:17" s="453" customFormat="1" ht="19.5" customHeight="1">
      <c r="A83" s="353">
        <v>13</v>
      </c>
      <c r="B83" s="354" t="s">
        <v>137</v>
      </c>
      <c r="C83" s="357">
        <v>4865053</v>
      </c>
      <c r="D83" s="39" t="s">
        <v>12</v>
      </c>
      <c r="E83" s="40" t="s">
        <v>346</v>
      </c>
      <c r="F83" s="363">
        <v>-1000</v>
      </c>
      <c r="G83" s="333">
        <v>20693</v>
      </c>
      <c r="H83" s="334">
        <v>18681</v>
      </c>
      <c r="I83" s="474">
        <f>G83-H83</f>
        <v>2012</v>
      </c>
      <c r="J83" s="474">
        <f>$F83*I83</f>
        <v>-2012000</v>
      </c>
      <c r="K83" s="474">
        <f>J83/1000000</f>
        <v>-2.012</v>
      </c>
      <c r="L83" s="333">
        <v>33706</v>
      </c>
      <c r="M83" s="334">
        <v>33706</v>
      </c>
      <c r="N83" s="474">
        <f>L83-M83</f>
        <v>0</v>
      </c>
      <c r="O83" s="474">
        <f>$F83*N83</f>
        <v>0</v>
      </c>
      <c r="P83" s="474">
        <f>O83/1000000</f>
        <v>0</v>
      </c>
      <c r="Q83" s="468"/>
    </row>
    <row r="84" spans="1:17" s="453" customFormat="1" ht="19.5" customHeight="1">
      <c r="A84" s="353">
        <v>14</v>
      </c>
      <c r="B84" s="354" t="s">
        <v>138</v>
      </c>
      <c r="C84" s="357">
        <v>5128445</v>
      </c>
      <c r="D84" s="39" t="s">
        <v>12</v>
      </c>
      <c r="E84" s="40" t="s">
        <v>346</v>
      </c>
      <c r="F84" s="363">
        <v>-1000</v>
      </c>
      <c r="G84" s="333">
        <v>7532</v>
      </c>
      <c r="H84" s="334">
        <v>6072</v>
      </c>
      <c r="I84" s="334">
        <f>G84-H84</f>
        <v>1460</v>
      </c>
      <c r="J84" s="334">
        <f>$F84*I84</f>
        <v>-1460000</v>
      </c>
      <c r="K84" s="334">
        <f>J84/1000000</f>
        <v>-1.46</v>
      </c>
      <c r="L84" s="333">
        <v>999918</v>
      </c>
      <c r="M84" s="334">
        <v>999918</v>
      </c>
      <c r="N84" s="334">
        <f>L84-M84</f>
        <v>0</v>
      </c>
      <c r="O84" s="334">
        <f>$F84*N84</f>
        <v>0</v>
      </c>
      <c r="P84" s="334">
        <f>O84/1000000</f>
        <v>0</v>
      </c>
      <c r="Q84" s="468"/>
    </row>
    <row r="85" spans="1:17" s="453" customFormat="1" ht="19.5" customHeight="1">
      <c r="A85" s="353">
        <v>15</v>
      </c>
      <c r="B85" s="354" t="s">
        <v>412</v>
      </c>
      <c r="C85" s="357">
        <v>5295165</v>
      </c>
      <c r="D85" s="39" t="s">
        <v>12</v>
      </c>
      <c r="E85" s="40" t="s">
        <v>346</v>
      </c>
      <c r="F85" s="363">
        <v>-1000</v>
      </c>
      <c r="G85" s="333">
        <v>965052</v>
      </c>
      <c r="H85" s="334">
        <v>962750</v>
      </c>
      <c r="I85" s="334">
        <f>G85-H85</f>
        <v>2302</v>
      </c>
      <c r="J85" s="334">
        <f>$F85*I85</f>
        <v>-2302000</v>
      </c>
      <c r="K85" s="334">
        <f>J85/1000000</f>
        <v>-2.302</v>
      </c>
      <c r="L85" s="333">
        <v>919598</v>
      </c>
      <c r="M85" s="334">
        <v>919598</v>
      </c>
      <c r="N85" s="334">
        <f>L85-M85</f>
        <v>0</v>
      </c>
      <c r="O85" s="334">
        <f>$F85*N85</f>
        <v>0</v>
      </c>
      <c r="P85" s="334">
        <f>O85/1000000</f>
        <v>0</v>
      </c>
      <c r="Q85" s="468"/>
    </row>
    <row r="86" spans="1:17" s="453" customFormat="1" ht="14.25" customHeight="1">
      <c r="A86" s="353"/>
      <c r="B86" s="356" t="s">
        <v>143</v>
      </c>
      <c r="C86" s="357"/>
      <c r="D86" s="39"/>
      <c r="E86" s="39"/>
      <c r="F86" s="363"/>
      <c r="G86" s="383"/>
      <c r="H86" s="334"/>
      <c r="I86" s="334"/>
      <c r="J86" s="334"/>
      <c r="K86" s="334"/>
      <c r="L86" s="383"/>
      <c r="M86" s="334"/>
      <c r="N86" s="334"/>
      <c r="O86" s="334"/>
      <c r="P86" s="334"/>
      <c r="Q86" s="457"/>
    </row>
    <row r="87" spans="1:17" s="453" customFormat="1" ht="15.75" thickBot="1">
      <c r="A87" s="732">
        <v>16</v>
      </c>
      <c r="B87" s="733" t="s">
        <v>144</v>
      </c>
      <c r="C87" s="358">
        <v>4865087</v>
      </c>
      <c r="D87" s="87" t="s">
        <v>12</v>
      </c>
      <c r="E87" s="504" t="s">
        <v>346</v>
      </c>
      <c r="F87" s="358">
        <v>100</v>
      </c>
      <c r="G87" s="333">
        <v>0</v>
      </c>
      <c r="H87" s="456">
        <v>0</v>
      </c>
      <c r="I87" s="456">
        <f>G87-H87</f>
        <v>0</v>
      </c>
      <c r="J87" s="456">
        <f>$F87*I87</f>
        <v>0</v>
      </c>
      <c r="K87" s="456">
        <f>J87/1000000</f>
        <v>0</v>
      </c>
      <c r="L87" s="333">
        <v>0</v>
      </c>
      <c r="M87" s="456">
        <v>0</v>
      </c>
      <c r="N87" s="456">
        <f>L87-M87</f>
        <v>0</v>
      </c>
      <c r="O87" s="456">
        <f>$F87*N87</f>
        <v>0</v>
      </c>
      <c r="P87" s="456">
        <f>O87/1000000</f>
        <v>0</v>
      </c>
      <c r="Q87" s="734"/>
    </row>
    <row r="88" spans="1:17" ht="18.75" thickTop="1">
      <c r="A88" s="453"/>
      <c r="B88" s="295" t="s">
        <v>248</v>
      </c>
      <c r="C88" s="453"/>
      <c r="D88" s="453"/>
      <c r="E88" s="453"/>
      <c r="F88" s="606"/>
      <c r="G88" s="453"/>
      <c r="H88" s="453"/>
      <c r="I88" s="561"/>
      <c r="J88" s="561"/>
      <c r="K88" s="149">
        <f>SUM(K68:K86)</f>
        <v>-8.186</v>
      </c>
      <c r="L88" s="498"/>
      <c r="M88" s="453"/>
      <c r="N88" s="561"/>
      <c r="O88" s="561"/>
      <c r="P88" s="149">
        <f>SUM(P68:P86)</f>
        <v>0.029</v>
      </c>
      <c r="Q88" s="453"/>
    </row>
    <row r="89" spans="2:16" ht="18">
      <c r="B89" s="295"/>
      <c r="F89" s="193"/>
      <c r="I89" s="16"/>
      <c r="J89" s="16"/>
      <c r="K89" s="19"/>
      <c r="L89" s="17"/>
      <c r="N89" s="16"/>
      <c r="O89" s="16"/>
      <c r="P89" s="297"/>
    </row>
    <row r="90" spans="2:16" ht="18">
      <c r="B90" s="295" t="s">
        <v>146</v>
      </c>
      <c r="F90" s="193"/>
      <c r="I90" s="16"/>
      <c r="J90" s="16"/>
      <c r="K90" s="350">
        <f>SUM(K88:K89)</f>
        <v>-8.186</v>
      </c>
      <c r="L90" s="17"/>
      <c r="N90" s="16"/>
      <c r="O90" s="16"/>
      <c r="P90" s="350">
        <f>SUM(P88:P89)</f>
        <v>0.029</v>
      </c>
    </row>
    <row r="91" spans="6:16" ht="15">
      <c r="F91" s="193"/>
      <c r="I91" s="16"/>
      <c r="J91" s="16"/>
      <c r="K91" s="19"/>
      <c r="L91" s="17"/>
      <c r="N91" s="16"/>
      <c r="O91" s="16"/>
      <c r="P91" s="19"/>
    </row>
    <row r="92" spans="6:16" ht="15">
      <c r="F92" s="193"/>
      <c r="I92" s="16"/>
      <c r="J92" s="16"/>
      <c r="K92" s="19"/>
      <c r="L92" s="17"/>
      <c r="N92" s="16"/>
      <c r="O92" s="16"/>
      <c r="P92" s="19"/>
    </row>
    <row r="93" spans="6:18" ht="15">
      <c r="F93" s="193"/>
      <c r="I93" s="16"/>
      <c r="J93" s="16"/>
      <c r="K93" s="19"/>
      <c r="L93" s="17"/>
      <c r="N93" s="16"/>
      <c r="O93" s="16"/>
      <c r="P93" s="19"/>
      <c r="Q93" s="248" t="str">
        <f>NDPL!Q1</f>
        <v>JANUARY-2018</v>
      </c>
      <c r="R93" s="248"/>
    </row>
    <row r="94" spans="1:16" ht="18.75" thickBot="1">
      <c r="A94" s="308" t="s">
        <v>247</v>
      </c>
      <c r="F94" s="193"/>
      <c r="G94" s="6"/>
      <c r="H94" s="6"/>
      <c r="I94" s="45" t="s">
        <v>7</v>
      </c>
      <c r="J94" s="17"/>
      <c r="K94" s="17"/>
      <c r="L94" s="17"/>
      <c r="M94" s="17"/>
      <c r="N94" s="45" t="s">
        <v>398</v>
      </c>
      <c r="O94" s="17"/>
      <c r="P94" s="17"/>
    </row>
    <row r="95" spans="1:17" ht="48" customHeight="1" thickBot="1" thickTop="1">
      <c r="A95" s="34" t="s">
        <v>8</v>
      </c>
      <c r="B95" s="31" t="s">
        <v>9</v>
      </c>
      <c r="C95" s="32" t="s">
        <v>1</v>
      </c>
      <c r="D95" s="32" t="s">
        <v>2</v>
      </c>
      <c r="E95" s="32" t="s">
        <v>3</v>
      </c>
      <c r="F95" s="32" t="s">
        <v>10</v>
      </c>
      <c r="G95" s="34" t="str">
        <f>NDPL!G5</f>
        <v>FINAL READING 01/02/2018</v>
      </c>
      <c r="H95" s="32" t="str">
        <f>NDPL!H5</f>
        <v>INTIAL READING 01/01/2017</v>
      </c>
      <c r="I95" s="32" t="s">
        <v>4</v>
      </c>
      <c r="J95" s="32" t="s">
        <v>5</v>
      </c>
      <c r="K95" s="32" t="s">
        <v>6</v>
      </c>
      <c r="L95" s="34" t="str">
        <f>NDPL!G5</f>
        <v>FINAL READING 01/02/2018</v>
      </c>
      <c r="M95" s="32" t="str">
        <f>NDPL!H5</f>
        <v>INTIAL READING 01/01/2017</v>
      </c>
      <c r="N95" s="32" t="s">
        <v>4</v>
      </c>
      <c r="O95" s="32" t="s">
        <v>5</v>
      </c>
      <c r="P95" s="32" t="s">
        <v>6</v>
      </c>
      <c r="Q95" s="33" t="s">
        <v>309</v>
      </c>
    </row>
    <row r="96" spans="1:16" ht="17.25" thickBot="1" thickTop="1">
      <c r="A96" s="5"/>
      <c r="B96" s="42"/>
      <c r="C96" s="4"/>
      <c r="D96" s="4"/>
      <c r="E96" s="4"/>
      <c r="F96" s="322"/>
      <c r="G96" s="4"/>
      <c r="H96" s="4"/>
      <c r="I96" s="4"/>
      <c r="J96" s="4"/>
      <c r="K96" s="4"/>
      <c r="L96" s="18"/>
      <c r="M96" s="4"/>
      <c r="N96" s="4"/>
      <c r="O96" s="4"/>
      <c r="P96" s="4"/>
    </row>
    <row r="97" spans="1:17" ht="15.75" customHeight="1" thickTop="1">
      <c r="A97" s="351"/>
      <c r="B97" s="360" t="s">
        <v>32</v>
      </c>
      <c r="C97" s="361"/>
      <c r="D97" s="80"/>
      <c r="E97" s="88"/>
      <c r="F97" s="323"/>
      <c r="G97" s="30"/>
      <c r="H97" s="23"/>
      <c r="I97" s="24"/>
      <c r="J97" s="24"/>
      <c r="K97" s="24"/>
      <c r="L97" s="22"/>
      <c r="M97" s="23"/>
      <c r="N97" s="24"/>
      <c r="O97" s="24"/>
      <c r="P97" s="24"/>
      <c r="Q97" s="145"/>
    </row>
    <row r="98" spans="1:17" s="453" customFormat="1" ht="15.75" customHeight="1">
      <c r="A98" s="353">
        <v>1</v>
      </c>
      <c r="B98" s="354" t="s">
        <v>33</v>
      </c>
      <c r="C98" s="357">
        <v>4902506</v>
      </c>
      <c r="D98" s="461" t="s">
        <v>12</v>
      </c>
      <c r="E98" s="462" t="s">
        <v>346</v>
      </c>
      <c r="F98" s="363">
        <v>-400</v>
      </c>
      <c r="G98" s="333">
        <v>1133</v>
      </c>
      <c r="H98" s="269">
        <v>1133</v>
      </c>
      <c r="I98" s="269">
        <f>G98-H98</f>
        <v>0</v>
      </c>
      <c r="J98" s="269">
        <f>$F98*I98</f>
        <v>0</v>
      </c>
      <c r="K98" s="858">
        <f>J98/1000000</f>
        <v>0</v>
      </c>
      <c r="L98" s="333">
        <v>998532</v>
      </c>
      <c r="M98" s="269">
        <v>998532</v>
      </c>
      <c r="N98" s="269">
        <f>L98-M98</f>
        <v>0</v>
      </c>
      <c r="O98" s="269">
        <f>$F98*N98</f>
        <v>0</v>
      </c>
      <c r="P98" s="858">
        <f>O98/1000000</f>
        <v>0</v>
      </c>
      <c r="Q98" s="494" t="s">
        <v>476</v>
      </c>
    </row>
    <row r="99" spans="1:17" s="453" customFormat="1" ht="15.75" customHeight="1">
      <c r="A99" s="353"/>
      <c r="B99" s="354"/>
      <c r="C99" s="357"/>
      <c r="D99" s="461"/>
      <c r="E99" s="462"/>
      <c r="F99" s="363"/>
      <c r="G99" s="333"/>
      <c r="H99" s="269"/>
      <c r="I99" s="269"/>
      <c r="J99" s="269"/>
      <c r="K99" s="858">
        <v>0.010133</v>
      </c>
      <c r="L99" s="333"/>
      <c r="M99" s="269"/>
      <c r="N99" s="269"/>
      <c r="O99" s="269"/>
      <c r="P99" s="858">
        <v>0</v>
      </c>
      <c r="Q99" s="494" t="s">
        <v>475</v>
      </c>
    </row>
    <row r="100" spans="1:17" s="453" customFormat="1" ht="15.75" customHeight="1">
      <c r="A100" s="353"/>
      <c r="B100" s="354"/>
      <c r="C100" s="357">
        <v>4864791</v>
      </c>
      <c r="D100" s="461" t="s">
        <v>12</v>
      </c>
      <c r="E100" s="462" t="s">
        <v>346</v>
      </c>
      <c r="F100" s="363">
        <v>-266.67</v>
      </c>
      <c r="G100" s="333">
        <v>999962</v>
      </c>
      <c r="H100" s="269">
        <v>1000000</v>
      </c>
      <c r="I100" s="269">
        <f>G100-H100</f>
        <v>-38</v>
      </c>
      <c r="J100" s="269">
        <f>$F100*I100</f>
        <v>10133.460000000001</v>
      </c>
      <c r="K100" s="858">
        <f>J100/1000000</f>
        <v>0.01013346</v>
      </c>
      <c r="L100" s="333">
        <v>0</v>
      </c>
      <c r="M100" s="269">
        <v>0</v>
      </c>
      <c r="N100" s="269">
        <f>L100-M100</f>
        <v>0</v>
      </c>
      <c r="O100" s="269">
        <f>$F100*N100</f>
        <v>0</v>
      </c>
      <c r="P100" s="858">
        <f>O100/1000000</f>
        <v>0</v>
      </c>
      <c r="Q100" s="494" t="s">
        <v>471</v>
      </c>
    </row>
    <row r="101" spans="1:17" s="453" customFormat="1" ht="15.75" customHeight="1">
      <c r="A101" s="353">
        <v>2</v>
      </c>
      <c r="B101" s="354" t="s">
        <v>34</v>
      </c>
      <c r="C101" s="357">
        <v>5128405</v>
      </c>
      <c r="D101" s="39" t="s">
        <v>12</v>
      </c>
      <c r="E101" s="40" t="s">
        <v>346</v>
      </c>
      <c r="F101" s="363">
        <v>-500</v>
      </c>
      <c r="G101" s="333">
        <v>6668</v>
      </c>
      <c r="H101" s="334">
        <v>6333</v>
      </c>
      <c r="I101" s="334">
        <f>G101-H101</f>
        <v>335</v>
      </c>
      <c r="J101" s="334">
        <f>$F101*I101</f>
        <v>-167500</v>
      </c>
      <c r="K101" s="335">
        <f>J101/1000000</f>
        <v>-0.1675</v>
      </c>
      <c r="L101" s="333">
        <v>1765</v>
      </c>
      <c r="M101" s="334">
        <v>1765</v>
      </c>
      <c r="N101" s="334">
        <f>L101-M101</f>
        <v>0</v>
      </c>
      <c r="O101" s="334">
        <f>$F101*N101</f>
        <v>0</v>
      </c>
      <c r="P101" s="335">
        <f>O101/1000000</f>
        <v>0</v>
      </c>
      <c r="Q101" s="457"/>
    </row>
    <row r="102" spans="1:17" s="453" customFormat="1" ht="15.75" customHeight="1">
      <c r="A102" s="353"/>
      <c r="B102" s="356" t="s">
        <v>377</v>
      </c>
      <c r="C102" s="357"/>
      <c r="D102" s="39"/>
      <c r="E102" s="40"/>
      <c r="F102" s="363"/>
      <c r="G102" s="384"/>
      <c r="H102" s="269"/>
      <c r="I102" s="269"/>
      <c r="J102" s="269"/>
      <c r="K102" s="269"/>
      <c r="L102" s="333"/>
      <c r="M102" s="334"/>
      <c r="N102" s="334"/>
      <c r="O102" s="334"/>
      <c r="P102" s="334"/>
      <c r="Q102" s="457"/>
    </row>
    <row r="103" spans="1:17" s="747" customFormat="1" ht="15">
      <c r="A103" s="824">
        <v>3</v>
      </c>
      <c r="B103" s="742" t="s">
        <v>111</v>
      </c>
      <c r="C103" s="825">
        <v>4865107</v>
      </c>
      <c r="D103" s="830" t="s">
        <v>12</v>
      </c>
      <c r="E103" s="827" t="s">
        <v>346</v>
      </c>
      <c r="F103" s="828">
        <v>-266.66</v>
      </c>
      <c r="G103" s="743">
        <v>2795</v>
      </c>
      <c r="H103" s="754">
        <v>2390</v>
      </c>
      <c r="I103" s="754">
        <f>G103-H103</f>
        <v>405</v>
      </c>
      <c r="J103" s="754">
        <f>$F103*I103</f>
        <v>-107997.3</v>
      </c>
      <c r="K103" s="754">
        <f>J103/1000000</f>
        <v>-0.1079973</v>
      </c>
      <c r="L103" s="743">
        <v>524</v>
      </c>
      <c r="M103" s="754">
        <v>524</v>
      </c>
      <c r="N103" s="744">
        <f>L103-M103</f>
        <v>0</v>
      </c>
      <c r="O103" s="744">
        <f>$F103*N103</f>
        <v>0</v>
      </c>
      <c r="P103" s="744">
        <f>O103/1000000</f>
        <v>0</v>
      </c>
      <c r="Q103" s="769" t="s">
        <v>449</v>
      </c>
    </row>
    <row r="104" spans="1:17" s="747" customFormat="1" ht="15.75" customHeight="1">
      <c r="A104" s="824">
        <v>4</v>
      </c>
      <c r="B104" s="821" t="s">
        <v>112</v>
      </c>
      <c r="C104" s="825">
        <v>4865137</v>
      </c>
      <c r="D104" s="826" t="s">
        <v>12</v>
      </c>
      <c r="E104" s="827" t="s">
        <v>346</v>
      </c>
      <c r="F104" s="828">
        <v>-100</v>
      </c>
      <c r="G104" s="743">
        <v>76541</v>
      </c>
      <c r="H104" s="754">
        <v>75612</v>
      </c>
      <c r="I104" s="754">
        <f>G104-H104</f>
        <v>929</v>
      </c>
      <c r="J104" s="754">
        <f aca="true" t="shared" si="18" ref="J104:J109">$F104*I104</f>
        <v>-92900</v>
      </c>
      <c r="K104" s="754">
        <f aca="true" t="shared" si="19" ref="K104:K109">J104/1000000</f>
        <v>-0.0929</v>
      </c>
      <c r="L104" s="743">
        <v>144004</v>
      </c>
      <c r="M104" s="754">
        <v>144004</v>
      </c>
      <c r="N104" s="744">
        <f>L104-M104</f>
        <v>0</v>
      </c>
      <c r="O104" s="744">
        <f aca="true" t="shared" si="20" ref="O104:O109">$F104*N104</f>
        <v>0</v>
      </c>
      <c r="P104" s="744">
        <f aca="true" t="shared" si="21" ref="P104:P109">O104/1000000</f>
        <v>0</v>
      </c>
      <c r="Q104" s="746"/>
    </row>
    <row r="105" spans="1:17" s="747" customFormat="1" ht="15">
      <c r="A105" s="824">
        <v>5</v>
      </c>
      <c r="B105" s="821" t="s">
        <v>113</v>
      </c>
      <c r="C105" s="825">
        <v>4865138</v>
      </c>
      <c r="D105" s="826" t="s">
        <v>12</v>
      </c>
      <c r="E105" s="827" t="s">
        <v>346</v>
      </c>
      <c r="F105" s="828">
        <v>-200</v>
      </c>
      <c r="G105" s="743">
        <v>969544</v>
      </c>
      <c r="H105" s="754">
        <v>970131</v>
      </c>
      <c r="I105" s="754">
        <f>G105-H105</f>
        <v>-587</v>
      </c>
      <c r="J105" s="754">
        <f t="shared" si="18"/>
        <v>117400</v>
      </c>
      <c r="K105" s="754">
        <f t="shared" si="19"/>
        <v>0.1174</v>
      </c>
      <c r="L105" s="743">
        <v>994945</v>
      </c>
      <c r="M105" s="754">
        <v>994945</v>
      </c>
      <c r="N105" s="744">
        <f>L105-M105</f>
        <v>0</v>
      </c>
      <c r="O105" s="744">
        <f t="shared" si="20"/>
        <v>0</v>
      </c>
      <c r="P105" s="744">
        <f t="shared" si="21"/>
        <v>0</v>
      </c>
      <c r="Q105" s="831"/>
    </row>
    <row r="106" spans="1:17" s="747" customFormat="1" ht="15">
      <c r="A106" s="824">
        <v>6</v>
      </c>
      <c r="B106" s="821" t="s">
        <v>114</v>
      </c>
      <c r="C106" s="825">
        <v>5295200</v>
      </c>
      <c r="D106" s="826" t="s">
        <v>12</v>
      </c>
      <c r="E106" s="827" t="s">
        <v>346</v>
      </c>
      <c r="F106" s="828">
        <v>-200</v>
      </c>
      <c r="G106" s="743">
        <v>46294</v>
      </c>
      <c r="H106" s="754">
        <v>45511</v>
      </c>
      <c r="I106" s="754">
        <f>G106-H106</f>
        <v>783</v>
      </c>
      <c r="J106" s="754">
        <f t="shared" si="18"/>
        <v>-156600</v>
      </c>
      <c r="K106" s="754">
        <f t="shared" si="19"/>
        <v>-0.1566</v>
      </c>
      <c r="L106" s="743">
        <v>118468</v>
      </c>
      <c r="M106" s="754">
        <v>118468</v>
      </c>
      <c r="N106" s="744">
        <f>L106-M106</f>
        <v>0</v>
      </c>
      <c r="O106" s="744">
        <f t="shared" si="20"/>
        <v>0</v>
      </c>
      <c r="P106" s="744">
        <f t="shared" si="21"/>
        <v>0</v>
      </c>
      <c r="Q106" s="832"/>
    </row>
    <row r="107" spans="1:17" s="453" customFormat="1" ht="15">
      <c r="A107" s="353">
        <v>7</v>
      </c>
      <c r="B107" s="354" t="s">
        <v>115</v>
      </c>
      <c r="C107" s="357">
        <v>4865050</v>
      </c>
      <c r="D107" s="39" t="s">
        <v>12</v>
      </c>
      <c r="E107" s="40" t="s">
        <v>346</v>
      </c>
      <c r="F107" s="363">
        <v>-800</v>
      </c>
      <c r="G107" s="333">
        <v>18168</v>
      </c>
      <c r="H107" s="269">
        <v>17833</v>
      </c>
      <c r="I107" s="269">
        <f aca="true" t="shared" si="22" ref="I107:I112">G107-H107</f>
        <v>335</v>
      </c>
      <c r="J107" s="269">
        <f t="shared" si="18"/>
        <v>-268000</v>
      </c>
      <c r="K107" s="269">
        <f t="shared" si="19"/>
        <v>-0.268</v>
      </c>
      <c r="L107" s="333">
        <v>13864</v>
      </c>
      <c r="M107" s="269">
        <v>13864</v>
      </c>
      <c r="N107" s="334">
        <f aca="true" t="shared" si="23" ref="N107:N112">L107-M107</f>
        <v>0</v>
      </c>
      <c r="O107" s="334">
        <f t="shared" si="20"/>
        <v>0</v>
      </c>
      <c r="P107" s="334">
        <f t="shared" si="21"/>
        <v>0</v>
      </c>
      <c r="Q107" s="468"/>
    </row>
    <row r="108" spans="1:17" s="453" customFormat="1" ht="15.75" customHeight="1">
      <c r="A108" s="353">
        <v>8</v>
      </c>
      <c r="B108" s="354" t="s">
        <v>373</v>
      </c>
      <c r="C108" s="357">
        <v>4864949</v>
      </c>
      <c r="D108" s="39" t="s">
        <v>12</v>
      </c>
      <c r="E108" s="40" t="s">
        <v>346</v>
      </c>
      <c r="F108" s="363">
        <v>-2000</v>
      </c>
      <c r="G108" s="333">
        <v>15548</v>
      </c>
      <c r="H108" s="269">
        <v>15421</v>
      </c>
      <c r="I108" s="269">
        <f t="shared" si="22"/>
        <v>127</v>
      </c>
      <c r="J108" s="269">
        <f t="shared" si="18"/>
        <v>-254000</v>
      </c>
      <c r="K108" s="269">
        <f t="shared" si="19"/>
        <v>-0.254</v>
      </c>
      <c r="L108" s="333">
        <v>4478</v>
      </c>
      <c r="M108" s="269">
        <v>4478</v>
      </c>
      <c r="N108" s="334">
        <f t="shared" si="23"/>
        <v>0</v>
      </c>
      <c r="O108" s="334">
        <f t="shared" si="20"/>
        <v>0</v>
      </c>
      <c r="P108" s="334">
        <f t="shared" si="21"/>
        <v>0</v>
      </c>
      <c r="Q108" s="493"/>
    </row>
    <row r="109" spans="1:17" s="453" customFormat="1" ht="15.75" customHeight="1">
      <c r="A109" s="353">
        <v>9</v>
      </c>
      <c r="B109" s="354" t="s">
        <v>395</v>
      </c>
      <c r="C109" s="357">
        <v>5128434</v>
      </c>
      <c r="D109" s="39" t="s">
        <v>12</v>
      </c>
      <c r="E109" s="40" t="s">
        <v>346</v>
      </c>
      <c r="F109" s="363">
        <v>-800</v>
      </c>
      <c r="G109" s="333">
        <v>971959</v>
      </c>
      <c r="H109" s="269">
        <v>972640</v>
      </c>
      <c r="I109" s="269">
        <f t="shared" si="22"/>
        <v>-681</v>
      </c>
      <c r="J109" s="269">
        <f t="shared" si="18"/>
        <v>544800</v>
      </c>
      <c r="K109" s="269">
        <f t="shared" si="19"/>
        <v>0.5448</v>
      </c>
      <c r="L109" s="333">
        <v>986568</v>
      </c>
      <c r="M109" s="269">
        <v>986568</v>
      </c>
      <c r="N109" s="334">
        <f t="shared" si="23"/>
        <v>0</v>
      </c>
      <c r="O109" s="334">
        <f t="shared" si="20"/>
        <v>0</v>
      </c>
      <c r="P109" s="334">
        <f t="shared" si="21"/>
        <v>0</v>
      </c>
      <c r="Q109" s="457"/>
    </row>
    <row r="110" spans="1:17" s="453" customFormat="1" ht="15.75" customHeight="1">
      <c r="A110" s="353">
        <v>10</v>
      </c>
      <c r="B110" s="354" t="s">
        <v>394</v>
      </c>
      <c r="C110" s="357">
        <v>4864998</v>
      </c>
      <c r="D110" s="39" t="s">
        <v>12</v>
      </c>
      <c r="E110" s="40" t="s">
        <v>346</v>
      </c>
      <c r="F110" s="363">
        <v>-800</v>
      </c>
      <c r="G110" s="333">
        <v>977941</v>
      </c>
      <c r="H110" s="269">
        <v>979392</v>
      </c>
      <c r="I110" s="269">
        <f>G110-H110</f>
        <v>-1451</v>
      </c>
      <c r="J110" s="269">
        <f>$F110*I110</f>
        <v>1160800</v>
      </c>
      <c r="K110" s="269">
        <f>J110/1000000</f>
        <v>1.1608</v>
      </c>
      <c r="L110" s="333">
        <v>987337</v>
      </c>
      <c r="M110" s="269">
        <v>987337</v>
      </c>
      <c r="N110" s="334">
        <f>L110-M110</f>
        <v>0</v>
      </c>
      <c r="O110" s="334">
        <f>$F110*N110</f>
        <v>0</v>
      </c>
      <c r="P110" s="334">
        <f>O110/1000000</f>
        <v>0</v>
      </c>
      <c r="Q110" s="457"/>
    </row>
    <row r="111" spans="1:17" s="453" customFormat="1" ht="15.75" customHeight="1">
      <c r="A111" s="353">
        <v>11</v>
      </c>
      <c r="B111" s="354" t="s">
        <v>388</v>
      </c>
      <c r="C111" s="357">
        <v>4864993</v>
      </c>
      <c r="D111" s="161" t="s">
        <v>12</v>
      </c>
      <c r="E111" s="251" t="s">
        <v>346</v>
      </c>
      <c r="F111" s="363">
        <v>-800</v>
      </c>
      <c r="G111" s="333">
        <v>986304</v>
      </c>
      <c r="H111" s="269">
        <v>987505</v>
      </c>
      <c r="I111" s="269">
        <f>G111-H111</f>
        <v>-1201</v>
      </c>
      <c r="J111" s="269">
        <f>$F111*I111</f>
        <v>960800</v>
      </c>
      <c r="K111" s="269">
        <f>J111/1000000</f>
        <v>0.9608</v>
      </c>
      <c r="L111" s="333">
        <v>993925</v>
      </c>
      <c r="M111" s="269">
        <v>993925</v>
      </c>
      <c r="N111" s="334">
        <f>L111-M111</f>
        <v>0</v>
      </c>
      <c r="O111" s="334">
        <f>$F111*N111</f>
        <v>0</v>
      </c>
      <c r="P111" s="334">
        <f>O111/1000000</f>
        <v>0</v>
      </c>
      <c r="Q111" s="458"/>
    </row>
    <row r="112" spans="1:17" s="453" customFormat="1" ht="15.75" customHeight="1">
      <c r="A112" s="353">
        <v>12</v>
      </c>
      <c r="B112" s="354" t="s">
        <v>430</v>
      </c>
      <c r="C112" s="357">
        <v>5128447</v>
      </c>
      <c r="D112" s="161" t="s">
        <v>12</v>
      </c>
      <c r="E112" s="251" t="s">
        <v>346</v>
      </c>
      <c r="F112" s="363">
        <v>-800</v>
      </c>
      <c r="G112" s="333">
        <v>975954</v>
      </c>
      <c r="H112" s="269">
        <v>976922</v>
      </c>
      <c r="I112" s="269">
        <f t="shared" si="22"/>
        <v>-968</v>
      </c>
      <c r="J112" s="269">
        <f>$F112*I112</f>
        <v>774400</v>
      </c>
      <c r="K112" s="269">
        <f>J112/1000000</f>
        <v>0.7744</v>
      </c>
      <c r="L112" s="333">
        <v>994513</v>
      </c>
      <c r="M112" s="269">
        <v>994513</v>
      </c>
      <c r="N112" s="334">
        <f t="shared" si="23"/>
        <v>0</v>
      </c>
      <c r="O112" s="334">
        <f>$F112*N112</f>
        <v>0</v>
      </c>
      <c r="P112" s="334">
        <f>O112/1000000</f>
        <v>0</v>
      </c>
      <c r="Q112" s="494"/>
    </row>
    <row r="113" spans="1:17" s="453" customFormat="1" ht="15.75" customHeight="1">
      <c r="A113" s="353"/>
      <c r="B113" s="355" t="s">
        <v>378</v>
      </c>
      <c r="C113" s="357"/>
      <c r="D113" s="43"/>
      <c r="E113" s="43"/>
      <c r="F113" s="363"/>
      <c r="G113" s="384"/>
      <c r="H113" s="269"/>
      <c r="I113" s="269"/>
      <c r="J113" s="269"/>
      <c r="K113" s="269"/>
      <c r="L113" s="333"/>
      <c r="M113" s="334"/>
      <c r="N113" s="334"/>
      <c r="O113" s="334"/>
      <c r="P113" s="334"/>
      <c r="Q113" s="457"/>
    </row>
    <row r="114" spans="1:17" s="453" customFormat="1" ht="15.75" customHeight="1">
      <c r="A114" s="353">
        <v>13</v>
      </c>
      <c r="B114" s="354" t="s">
        <v>116</v>
      </c>
      <c r="C114" s="357">
        <v>4864951</v>
      </c>
      <c r="D114" s="39" t="s">
        <v>12</v>
      </c>
      <c r="E114" s="40" t="s">
        <v>346</v>
      </c>
      <c r="F114" s="363">
        <v>-1000</v>
      </c>
      <c r="G114" s="333">
        <v>972525</v>
      </c>
      <c r="H114" s="334">
        <v>974277</v>
      </c>
      <c r="I114" s="269">
        <f>G114-H114</f>
        <v>-1752</v>
      </c>
      <c r="J114" s="269">
        <f>$F114*I114</f>
        <v>1752000</v>
      </c>
      <c r="K114" s="269">
        <f>J114/1000000</f>
        <v>1.752</v>
      </c>
      <c r="L114" s="333">
        <v>32283</v>
      </c>
      <c r="M114" s="334">
        <v>32283</v>
      </c>
      <c r="N114" s="334">
        <f>L114-M114</f>
        <v>0</v>
      </c>
      <c r="O114" s="334">
        <f>$F114*N114</f>
        <v>0</v>
      </c>
      <c r="P114" s="334">
        <f>O114/1000000</f>
        <v>0</v>
      </c>
      <c r="Q114" s="457"/>
    </row>
    <row r="115" spans="1:17" s="747" customFormat="1" ht="15.75" customHeight="1">
      <c r="A115" s="824">
        <v>14</v>
      </c>
      <c r="B115" s="821" t="s">
        <v>117</v>
      </c>
      <c r="C115" s="825">
        <v>4865016</v>
      </c>
      <c r="D115" s="826" t="s">
        <v>12</v>
      </c>
      <c r="E115" s="827" t="s">
        <v>346</v>
      </c>
      <c r="F115" s="828">
        <v>-2000</v>
      </c>
      <c r="G115" s="333">
        <v>7</v>
      </c>
      <c r="H115" s="744">
        <v>7</v>
      </c>
      <c r="I115" s="754">
        <f>G115-H115</f>
        <v>0</v>
      </c>
      <c r="J115" s="754">
        <f>$F115*I115</f>
        <v>0</v>
      </c>
      <c r="K115" s="754">
        <f>J115/1000000</f>
        <v>0</v>
      </c>
      <c r="L115" s="333">
        <v>999722</v>
      </c>
      <c r="M115" s="744">
        <v>999722</v>
      </c>
      <c r="N115" s="744">
        <f>L115-M115</f>
        <v>0</v>
      </c>
      <c r="O115" s="744">
        <f>$F115*N115</f>
        <v>0</v>
      </c>
      <c r="P115" s="744">
        <f>O115/1000000</f>
        <v>0</v>
      </c>
      <c r="Q115" s="768"/>
    </row>
    <row r="116" spans="1:17" ht="15.75" customHeight="1">
      <c r="A116" s="353"/>
      <c r="B116" s="356" t="s">
        <v>118</v>
      </c>
      <c r="C116" s="357"/>
      <c r="D116" s="39"/>
      <c r="E116" s="39"/>
      <c r="F116" s="363"/>
      <c r="G116" s="384"/>
      <c r="H116" s="380"/>
      <c r="I116" s="380"/>
      <c r="J116" s="380"/>
      <c r="K116" s="380"/>
      <c r="L116" s="331"/>
      <c r="M116" s="332"/>
      <c r="N116" s="332"/>
      <c r="O116" s="332"/>
      <c r="P116" s="332"/>
      <c r="Q116" s="146"/>
    </row>
    <row r="117" spans="1:17" s="453" customFormat="1" ht="15.75" customHeight="1">
      <c r="A117" s="353">
        <v>15</v>
      </c>
      <c r="B117" s="319" t="s">
        <v>44</v>
      </c>
      <c r="C117" s="357">
        <v>4864843</v>
      </c>
      <c r="D117" s="43" t="s">
        <v>12</v>
      </c>
      <c r="E117" s="40" t="s">
        <v>346</v>
      </c>
      <c r="F117" s="363">
        <v>-1000</v>
      </c>
      <c r="G117" s="333">
        <v>1840</v>
      </c>
      <c r="H117" s="334">
        <v>1872</v>
      </c>
      <c r="I117" s="269">
        <f>G117-H117</f>
        <v>-32</v>
      </c>
      <c r="J117" s="269">
        <f>$F117*I117</f>
        <v>32000</v>
      </c>
      <c r="K117" s="269">
        <f>J117/1000000</f>
        <v>0.032</v>
      </c>
      <c r="L117" s="333">
        <v>28237</v>
      </c>
      <c r="M117" s="334">
        <v>28235</v>
      </c>
      <c r="N117" s="334">
        <f>L117-M117</f>
        <v>2</v>
      </c>
      <c r="O117" s="334">
        <f>$F117*N117</f>
        <v>-2000</v>
      </c>
      <c r="P117" s="334">
        <f>O117/1000000</f>
        <v>-0.002</v>
      </c>
      <c r="Q117" s="457"/>
    </row>
    <row r="118" spans="1:17" s="453" customFormat="1" ht="15.75" customHeight="1">
      <c r="A118" s="353">
        <v>16</v>
      </c>
      <c r="B118" s="354" t="s">
        <v>45</v>
      </c>
      <c r="C118" s="357">
        <v>5295123</v>
      </c>
      <c r="D118" s="39" t="s">
        <v>12</v>
      </c>
      <c r="E118" s="40" t="s">
        <v>346</v>
      </c>
      <c r="F118" s="363">
        <v>-100</v>
      </c>
      <c r="G118" s="333">
        <v>8704</v>
      </c>
      <c r="H118" s="334">
        <v>7750</v>
      </c>
      <c r="I118" s="334">
        <f>G118-H118</f>
        <v>954</v>
      </c>
      <c r="J118" s="334">
        <f>$F118*I118</f>
        <v>-95400</v>
      </c>
      <c r="K118" s="334">
        <f>J118/1000000</f>
        <v>-0.0954</v>
      </c>
      <c r="L118" s="333">
        <v>26232</v>
      </c>
      <c r="M118" s="334">
        <v>26254</v>
      </c>
      <c r="N118" s="334">
        <f>L118-M118</f>
        <v>-22</v>
      </c>
      <c r="O118" s="334">
        <f>$F118*N118</f>
        <v>2200</v>
      </c>
      <c r="P118" s="334">
        <f>O118/1000000</f>
        <v>0.0022</v>
      </c>
      <c r="Q118" s="457"/>
    </row>
    <row r="119" spans="1:17" ht="15.75" customHeight="1">
      <c r="A119" s="353"/>
      <c r="B119" s="356" t="s">
        <v>46</v>
      </c>
      <c r="C119" s="357"/>
      <c r="D119" s="39"/>
      <c r="E119" s="39"/>
      <c r="F119" s="363"/>
      <c r="G119" s="384"/>
      <c r="H119" s="380"/>
      <c r="I119" s="380"/>
      <c r="J119" s="380"/>
      <c r="K119" s="380"/>
      <c r="L119" s="331"/>
      <c r="M119" s="332"/>
      <c r="N119" s="332"/>
      <c r="O119" s="332"/>
      <c r="P119" s="332"/>
      <c r="Q119" s="146"/>
    </row>
    <row r="120" spans="1:17" s="453" customFormat="1" ht="15.75" customHeight="1">
      <c r="A120" s="353">
        <v>17</v>
      </c>
      <c r="B120" s="354" t="s">
        <v>83</v>
      </c>
      <c r="C120" s="357">
        <v>4865169</v>
      </c>
      <c r="D120" s="39" t="s">
        <v>12</v>
      </c>
      <c r="E120" s="40" t="s">
        <v>346</v>
      </c>
      <c r="F120" s="363">
        <v>-1000</v>
      </c>
      <c r="G120" s="333">
        <v>1324</v>
      </c>
      <c r="H120" s="334">
        <v>1338</v>
      </c>
      <c r="I120" s="269">
        <f>G120-H120</f>
        <v>-14</v>
      </c>
      <c r="J120" s="269">
        <f>$F120*I120</f>
        <v>14000</v>
      </c>
      <c r="K120" s="269">
        <f>J120/1000000</f>
        <v>0.014</v>
      </c>
      <c r="L120" s="333">
        <v>61303</v>
      </c>
      <c r="M120" s="334">
        <v>61304</v>
      </c>
      <c r="N120" s="334">
        <f>L120-M120</f>
        <v>-1</v>
      </c>
      <c r="O120" s="334">
        <f>$F120*N120</f>
        <v>1000</v>
      </c>
      <c r="P120" s="334">
        <f>O120/1000000</f>
        <v>0.001</v>
      </c>
      <c r="Q120" s="457"/>
    </row>
    <row r="121" spans="1:17" ht="15.75" customHeight="1">
      <c r="A121" s="353"/>
      <c r="B121" s="355" t="s">
        <v>50</v>
      </c>
      <c r="C121" s="341"/>
      <c r="D121" s="43"/>
      <c r="E121" s="43"/>
      <c r="F121" s="363"/>
      <c r="G121" s="384"/>
      <c r="H121" s="385"/>
      <c r="I121" s="385"/>
      <c r="J121" s="385"/>
      <c r="K121" s="380"/>
      <c r="L121" s="333"/>
      <c r="M121" s="382"/>
      <c r="N121" s="382"/>
      <c r="O121" s="382"/>
      <c r="P121" s="332"/>
      <c r="Q121" s="182"/>
    </row>
    <row r="122" spans="1:17" ht="15.75" customHeight="1">
      <c r="A122" s="353"/>
      <c r="B122" s="355" t="s">
        <v>51</v>
      </c>
      <c r="C122" s="341"/>
      <c r="D122" s="43"/>
      <c r="E122" s="43"/>
      <c r="F122" s="363"/>
      <c r="G122" s="384"/>
      <c r="H122" s="385"/>
      <c r="I122" s="385"/>
      <c r="J122" s="385"/>
      <c r="K122" s="380"/>
      <c r="L122" s="333"/>
      <c r="M122" s="382"/>
      <c r="N122" s="382"/>
      <c r="O122" s="382"/>
      <c r="P122" s="332"/>
      <c r="Q122" s="182"/>
    </row>
    <row r="123" spans="1:17" ht="15.75" customHeight="1">
      <c r="A123" s="359"/>
      <c r="B123" s="362" t="s">
        <v>64</v>
      </c>
      <c r="C123" s="357"/>
      <c r="D123" s="43"/>
      <c r="E123" s="43"/>
      <c r="F123" s="363"/>
      <c r="G123" s="384"/>
      <c r="H123" s="380"/>
      <c r="I123" s="380"/>
      <c r="J123" s="380"/>
      <c r="K123" s="380"/>
      <c r="L123" s="333"/>
      <c r="M123" s="332"/>
      <c r="N123" s="332"/>
      <c r="O123" s="332"/>
      <c r="P123" s="332"/>
      <c r="Q123" s="182"/>
    </row>
    <row r="124" spans="1:17" s="747" customFormat="1" ht="18.75" customHeight="1">
      <c r="A124" s="824">
        <v>18</v>
      </c>
      <c r="B124" s="859" t="s">
        <v>65</v>
      </c>
      <c r="C124" s="825">
        <v>4865088</v>
      </c>
      <c r="D124" s="826" t="s">
        <v>12</v>
      </c>
      <c r="E124" s="827" t="s">
        <v>346</v>
      </c>
      <c r="F124" s="828">
        <v>-166.66</v>
      </c>
      <c r="G124" s="743">
        <v>1430</v>
      </c>
      <c r="H124" s="744">
        <v>1454</v>
      </c>
      <c r="I124" s="744">
        <f>G124-H124</f>
        <v>-24</v>
      </c>
      <c r="J124" s="744">
        <f>$F124*I124</f>
        <v>3999.84</v>
      </c>
      <c r="K124" s="745">
        <f>J124/1000000</f>
        <v>0.00399984</v>
      </c>
      <c r="L124" s="743">
        <v>1880</v>
      </c>
      <c r="M124" s="744">
        <v>1880</v>
      </c>
      <c r="N124" s="744">
        <f>L124-M124</f>
        <v>0</v>
      </c>
      <c r="O124" s="744">
        <f>$F124*N124</f>
        <v>0</v>
      </c>
      <c r="P124" s="745">
        <f>O124/1000000</f>
        <v>0</v>
      </c>
      <c r="Q124" s="769"/>
    </row>
    <row r="125" spans="1:17" s="453" customFormat="1" ht="15.75" customHeight="1">
      <c r="A125" s="353">
        <v>19</v>
      </c>
      <c r="B125" s="506" t="s">
        <v>66</v>
      </c>
      <c r="C125" s="357">
        <v>4902579</v>
      </c>
      <c r="D125" s="39" t="s">
        <v>12</v>
      </c>
      <c r="E125" s="40" t="s">
        <v>346</v>
      </c>
      <c r="F125" s="363">
        <v>-500</v>
      </c>
      <c r="G125" s="333">
        <v>999842</v>
      </c>
      <c r="H125" s="334">
        <v>999860</v>
      </c>
      <c r="I125" s="269">
        <f>G125-H125</f>
        <v>-18</v>
      </c>
      <c r="J125" s="269">
        <f>$F125*I125</f>
        <v>9000</v>
      </c>
      <c r="K125" s="269">
        <f>J125/1000000</f>
        <v>0.009</v>
      </c>
      <c r="L125" s="333">
        <v>547</v>
      </c>
      <c r="M125" s="334">
        <v>549</v>
      </c>
      <c r="N125" s="334">
        <f>L125-M125</f>
        <v>-2</v>
      </c>
      <c r="O125" s="334">
        <f>$F125*N125</f>
        <v>1000</v>
      </c>
      <c r="P125" s="334">
        <f>O125/1000000</f>
        <v>0.001</v>
      </c>
      <c r="Q125" s="457"/>
    </row>
    <row r="126" spans="1:17" s="453" customFormat="1" ht="15.75" customHeight="1">
      <c r="A126" s="353">
        <v>20</v>
      </c>
      <c r="B126" s="506" t="s">
        <v>67</v>
      </c>
      <c r="C126" s="357">
        <v>4902585</v>
      </c>
      <c r="D126" s="39" t="s">
        <v>12</v>
      </c>
      <c r="E126" s="40" t="s">
        <v>346</v>
      </c>
      <c r="F126" s="363">
        <v>-666.67</v>
      </c>
      <c r="G126" s="333">
        <v>1118</v>
      </c>
      <c r="H126" s="334">
        <v>1063</v>
      </c>
      <c r="I126" s="269">
        <f>G126-H126</f>
        <v>55</v>
      </c>
      <c r="J126" s="269">
        <f>$F126*I126</f>
        <v>-36666.85</v>
      </c>
      <c r="K126" s="269">
        <f>J126/1000000</f>
        <v>-0.03666685</v>
      </c>
      <c r="L126" s="333">
        <v>126</v>
      </c>
      <c r="M126" s="334">
        <v>126</v>
      </c>
      <c r="N126" s="334">
        <f>L126-M126</f>
        <v>0</v>
      </c>
      <c r="O126" s="334">
        <f>$F126*N126</f>
        <v>0</v>
      </c>
      <c r="P126" s="334">
        <f>O126/1000000</f>
        <v>0</v>
      </c>
      <c r="Q126" s="457"/>
    </row>
    <row r="127" spans="1:17" s="453" customFormat="1" ht="15.75" customHeight="1">
      <c r="A127" s="353">
        <v>21</v>
      </c>
      <c r="B127" s="506" t="s">
        <v>68</v>
      </c>
      <c r="C127" s="357">
        <v>4865072</v>
      </c>
      <c r="D127" s="39" t="s">
        <v>12</v>
      </c>
      <c r="E127" s="40" t="s">
        <v>346</v>
      </c>
      <c r="F127" s="727">
        <v>-666.666666666667</v>
      </c>
      <c r="G127" s="333">
        <v>4072</v>
      </c>
      <c r="H127" s="334">
        <v>4075</v>
      </c>
      <c r="I127" s="269">
        <f>G127-H127</f>
        <v>-3</v>
      </c>
      <c r="J127" s="269">
        <f>$F127*I127</f>
        <v>2000.000000000001</v>
      </c>
      <c r="K127" s="269">
        <f>J127/1000000</f>
        <v>0.002000000000000001</v>
      </c>
      <c r="L127" s="333">
        <v>1431</v>
      </c>
      <c r="M127" s="334">
        <v>1431</v>
      </c>
      <c r="N127" s="334">
        <f>L127-M127</f>
        <v>0</v>
      </c>
      <c r="O127" s="334">
        <f>$F127*N127</f>
        <v>0</v>
      </c>
      <c r="P127" s="334">
        <f>O127/1000000</f>
        <v>0</v>
      </c>
      <c r="Q127" s="457"/>
    </row>
    <row r="128" spans="1:17" s="453" customFormat="1" ht="15.75" customHeight="1">
      <c r="A128" s="353"/>
      <c r="B128" s="362" t="s">
        <v>32</v>
      </c>
      <c r="C128" s="357"/>
      <c r="D128" s="43"/>
      <c r="E128" s="43"/>
      <c r="F128" s="363"/>
      <c r="G128" s="384"/>
      <c r="H128" s="269"/>
      <c r="I128" s="269"/>
      <c r="J128" s="269"/>
      <c r="K128" s="269"/>
      <c r="L128" s="333"/>
      <c r="M128" s="334"/>
      <c r="N128" s="334"/>
      <c r="O128" s="334"/>
      <c r="P128" s="334"/>
      <c r="Q128" s="457"/>
    </row>
    <row r="129" spans="1:17" s="747" customFormat="1" ht="15.75" customHeight="1">
      <c r="A129" s="824">
        <v>22</v>
      </c>
      <c r="B129" s="837" t="s">
        <v>69</v>
      </c>
      <c r="C129" s="825">
        <v>4864797</v>
      </c>
      <c r="D129" s="826" t="s">
        <v>12</v>
      </c>
      <c r="E129" s="827" t="s">
        <v>346</v>
      </c>
      <c r="F129" s="828">
        <v>-100</v>
      </c>
      <c r="G129" s="743">
        <v>15123</v>
      </c>
      <c r="H129" s="744">
        <v>12420</v>
      </c>
      <c r="I129" s="744">
        <f>G129-H129</f>
        <v>2703</v>
      </c>
      <c r="J129" s="744">
        <f>$F129*I129</f>
        <v>-270300</v>
      </c>
      <c r="K129" s="745">
        <f>J129/1000000</f>
        <v>-0.2703</v>
      </c>
      <c r="L129" s="743">
        <v>1781</v>
      </c>
      <c r="M129" s="744">
        <v>1781</v>
      </c>
      <c r="N129" s="744">
        <f>L129-M129</f>
        <v>0</v>
      </c>
      <c r="O129" s="744">
        <f>$F129*N129</f>
        <v>0</v>
      </c>
      <c r="P129" s="745">
        <f>O129/1000000</f>
        <v>0</v>
      </c>
      <c r="Q129" s="746"/>
    </row>
    <row r="130" spans="1:17" s="453" customFormat="1" ht="15.75" customHeight="1">
      <c r="A130" s="353">
        <v>23</v>
      </c>
      <c r="B130" s="838" t="s">
        <v>142</v>
      </c>
      <c r="C130" s="357">
        <v>4865086</v>
      </c>
      <c r="D130" s="39" t="s">
        <v>12</v>
      </c>
      <c r="E130" s="40" t="s">
        <v>346</v>
      </c>
      <c r="F130" s="363">
        <v>-100</v>
      </c>
      <c r="G130" s="333">
        <v>25419</v>
      </c>
      <c r="H130" s="334">
        <v>25438</v>
      </c>
      <c r="I130" s="334">
        <f>G130-H130</f>
        <v>-19</v>
      </c>
      <c r="J130" s="334">
        <f>$F130*I130</f>
        <v>1900</v>
      </c>
      <c r="K130" s="335">
        <f>J130/1000000</f>
        <v>0.0019</v>
      </c>
      <c r="L130" s="333">
        <v>51318</v>
      </c>
      <c r="M130" s="334">
        <v>51316</v>
      </c>
      <c r="N130" s="334">
        <f>L130-M130</f>
        <v>2</v>
      </c>
      <c r="O130" s="334">
        <f>$F130*N130</f>
        <v>-200</v>
      </c>
      <c r="P130" s="335">
        <f>O130/1000000</f>
        <v>-0.0002</v>
      </c>
      <c r="Q130" s="457"/>
    </row>
    <row r="131" spans="1:17" s="453" customFormat="1" ht="15.75" customHeight="1">
      <c r="A131" s="353"/>
      <c r="B131" s="356" t="s">
        <v>70</v>
      </c>
      <c r="C131" s="357"/>
      <c r="D131" s="39"/>
      <c r="E131" s="39"/>
      <c r="F131" s="363"/>
      <c r="G131" s="384"/>
      <c r="H131" s="269"/>
      <c r="I131" s="269"/>
      <c r="J131" s="269"/>
      <c r="K131" s="269"/>
      <c r="L131" s="333"/>
      <c r="M131" s="334"/>
      <c r="N131" s="334"/>
      <c r="O131" s="334"/>
      <c r="P131" s="334"/>
      <c r="Q131" s="457"/>
    </row>
    <row r="132" spans="1:17" s="453" customFormat="1" ht="14.25" customHeight="1">
      <c r="A132" s="353">
        <v>24</v>
      </c>
      <c r="B132" s="354" t="s">
        <v>63</v>
      </c>
      <c r="C132" s="357">
        <v>4902568</v>
      </c>
      <c r="D132" s="39" t="s">
        <v>12</v>
      </c>
      <c r="E132" s="40" t="s">
        <v>346</v>
      </c>
      <c r="F132" s="363">
        <v>-100</v>
      </c>
      <c r="G132" s="333">
        <v>997278</v>
      </c>
      <c r="H132" s="334">
        <v>997280</v>
      </c>
      <c r="I132" s="269">
        <f>G132-H132</f>
        <v>-2</v>
      </c>
      <c r="J132" s="269">
        <f>$F132*I132</f>
        <v>200</v>
      </c>
      <c r="K132" s="269">
        <f>J132/1000000</f>
        <v>0.0002</v>
      </c>
      <c r="L132" s="333">
        <v>2436</v>
      </c>
      <c r="M132" s="334">
        <v>2658</v>
      </c>
      <c r="N132" s="334">
        <f>L132-M132</f>
        <v>-222</v>
      </c>
      <c r="O132" s="334">
        <f>$F132*N132</f>
        <v>22200</v>
      </c>
      <c r="P132" s="334">
        <f>O132/1000000</f>
        <v>0.0222</v>
      </c>
      <c r="Q132" s="457"/>
    </row>
    <row r="133" spans="1:17" s="453" customFormat="1" ht="15.75" customHeight="1">
      <c r="A133" s="353">
        <v>25</v>
      </c>
      <c r="B133" s="354" t="s">
        <v>71</v>
      </c>
      <c r="C133" s="357">
        <v>4902549</v>
      </c>
      <c r="D133" s="39" t="s">
        <v>12</v>
      </c>
      <c r="E133" s="40" t="s">
        <v>346</v>
      </c>
      <c r="F133" s="363">
        <v>-100</v>
      </c>
      <c r="G133" s="333">
        <v>999748</v>
      </c>
      <c r="H133" s="334">
        <v>999748</v>
      </c>
      <c r="I133" s="269">
        <f>G133-H133</f>
        <v>0</v>
      </c>
      <c r="J133" s="269">
        <f>$F133*I133</f>
        <v>0</v>
      </c>
      <c r="K133" s="269">
        <f>J133/1000000</f>
        <v>0</v>
      </c>
      <c r="L133" s="333">
        <v>999983</v>
      </c>
      <c r="M133" s="334">
        <v>999983</v>
      </c>
      <c r="N133" s="334">
        <f>L133-M133</f>
        <v>0</v>
      </c>
      <c r="O133" s="334">
        <f>$F133*N133</f>
        <v>0</v>
      </c>
      <c r="P133" s="334">
        <f>O133/1000000</f>
        <v>0</v>
      </c>
      <c r="Q133" s="469"/>
    </row>
    <row r="134" spans="1:17" s="747" customFormat="1" ht="15.75" customHeight="1">
      <c r="A134" s="824">
        <v>26</v>
      </c>
      <c r="B134" s="821" t="s">
        <v>84</v>
      </c>
      <c r="C134" s="825">
        <v>4902527</v>
      </c>
      <c r="D134" s="826" t="s">
        <v>12</v>
      </c>
      <c r="E134" s="827" t="s">
        <v>346</v>
      </c>
      <c r="F134" s="828"/>
      <c r="G134" s="743">
        <v>218</v>
      </c>
      <c r="H134" s="744">
        <v>219</v>
      </c>
      <c r="I134" s="754">
        <f>G134-H134</f>
        <v>-1</v>
      </c>
      <c r="J134" s="754">
        <f>$F134*I134</f>
        <v>0</v>
      </c>
      <c r="K134" s="754">
        <f>J134/1000000</f>
        <v>0</v>
      </c>
      <c r="L134" s="743">
        <v>14</v>
      </c>
      <c r="M134" s="744">
        <v>31</v>
      </c>
      <c r="N134" s="744">
        <f>L134-M134</f>
        <v>-17</v>
      </c>
      <c r="O134" s="744">
        <f>$F134*N134</f>
        <v>0</v>
      </c>
      <c r="P134" s="744">
        <f>O134/1000000</f>
        <v>0</v>
      </c>
      <c r="Q134" s="746" t="s">
        <v>464</v>
      </c>
    </row>
    <row r="135" spans="1:17" s="453" customFormat="1" ht="15.75" customHeight="1">
      <c r="A135" s="353">
        <v>27</v>
      </c>
      <c r="B135" s="354" t="s">
        <v>72</v>
      </c>
      <c r="C135" s="357">
        <v>4902578</v>
      </c>
      <c r="D135" s="39" t="s">
        <v>12</v>
      </c>
      <c r="E135" s="40" t="s">
        <v>346</v>
      </c>
      <c r="F135" s="363">
        <v>-100</v>
      </c>
      <c r="G135" s="333">
        <v>999939</v>
      </c>
      <c r="H135" s="334">
        <v>999962</v>
      </c>
      <c r="I135" s="269">
        <f>G135-H135</f>
        <v>-23</v>
      </c>
      <c r="J135" s="269">
        <f>$F135*I135</f>
        <v>2300</v>
      </c>
      <c r="K135" s="269">
        <f>J135/1000000</f>
        <v>0.0023</v>
      </c>
      <c r="L135" s="333">
        <v>999990</v>
      </c>
      <c r="M135" s="334">
        <v>999992</v>
      </c>
      <c r="N135" s="334">
        <f>L135-M135</f>
        <v>-2</v>
      </c>
      <c r="O135" s="334">
        <f>$F135*N135</f>
        <v>200</v>
      </c>
      <c r="P135" s="334">
        <f>O135/1000000</f>
        <v>0.0002</v>
      </c>
      <c r="Q135" s="496"/>
    </row>
    <row r="136" spans="1:17" s="453" customFormat="1" ht="15.75" customHeight="1">
      <c r="A136" s="353">
        <v>28</v>
      </c>
      <c r="B136" s="354" t="s">
        <v>73</v>
      </c>
      <c r="C136" s="357">
        <v>4902538</v>
      </c>
      <c r="D136" s="39" t="s">
        <v>12</v>
      </c>
      <c r="E136" s="40" t="s">
        <v>346</v>
      </c>
      <c r="F136" s="363">
        <v>-100</v>
      </c>
      <c r="G136" s="333">
        <v>999762</v>
      </c>
      <c r="H136" s="334">
        <v>999762</v>
      </c>
      <c r="I136" s="269">
        <f>G136-H136</f>
        <v>0</v>
      </c>
      <c r="J136" s="269">
        <f>$F136*I136</f>
        <v>0</v>
      </c>
      <c r="K136" s="269">
        <f>J136/1000000</f>
        <v>0</v>
      </c>
      <c r="L136" s="333">
        <v>999987</v>
      </c>
      <c r="M136" s="334">
        <v>999987</v>
      </c>
      <c r="N136" s="334">
        <f>L136-M136</f>
        <v>0</v>
      </c>
      <c r="O136" s="334">
        <f>$F136*N136</f>
        <v>0</v>
      </c>
      <c r="P136" s="334">
        <f>O136/1000000</f>
        <v>0</v>
      </c>
      <c r="Q136" s="457"/>
    </row>
    <row r="137" spans="1:17" s="453" customFormat="1" ht="15.75" customHeight="1">
      <c r="A137" s="353"/>
      <c r="B137" s="356" t="s">
        <v>74</v>
      </c>
      <c r="C137" s="357"/>
      <c r="D137" s="39"/>
      <c r="E137" s="39"/>
      <c r="F137" s="363"/>
      <c r="G137" s="384"/>
      <c r="H137" s="269"/>
      <c r="I137" s="269"/>
      <c r="J137" s="269"/>
      <c r="K137" s="269"/>
      <c r="L137" s="333"/>
      <c r="M137" s="334"/>
      <c r="N137" s="334"/>
      <c r="O137" s="334"/>
      <c r="P137" s="334"/>
      <c r="Q137" s="457"/>
    </row>
    <row r="138" spans="1:17" s="453" customFormat="1" ht="15.75" customHeight="1">
      <c r="A138" s="353">
        <v>29</v>
      </c>
      <c r="B138" s="354" t="s">
        <v>75</v>
      </c>
      <c r="C138" s="357">
        <v>4902540</v>
      </c>
      <c r="D138" s="39" t="s">
        <v>12</v>
      </c>
      <c r="E138" s="40" t="s">
        <v>346</v>
      </c>
      <c r="F138" s="363">
        <v>-100</v>
      </c>
      <c r="G138" s="333">
        <v>1959</v>
      </c>
      <c r="H138" s="334">
        <v>1949</v>
      </c>
      <c r="I138" s="269">
        <f>G138-H138</f>
        <v>10</v>
      </c>
      <c r="J138" s="269">
        <f>$F138*I138</f>
        <v>-1000</v>
      </c>
      <c r="K138" s="269">
        <f>J138/1000000</f>
        <v>-0.001</v>
      </c>
      <c r="L138" s="333">
        <v>10090</v>
      </c>
      <c r="M138" s="334">
        <v>9806</v>
      </c>
      <c r="N138" s="334">
        <f>L138-M138</f>
        <v>284</v>
      </c>
      <c r="O138" s="334">
        <f>$F138*N138</f>
        <v>-28400</v>
      </c>
      <c r="P138" s="334">
        <f>O138/1000000</f>
        <v>-0.0284</v>
      </c>
      <c r="Q138" s="469"/>
    </row>
    <row r="139" spans="1:17" s="747" customFormat="1" ht="15.75" customHeight="1">
      <c r="A139" s="824">
        <v>30</v>
      </c>
      <c r="B139" s="821" t="s">
        <v>76</v>
      </c>
      <c r="C139" s="825">
        <v>4902520</v>
      </c>
      <c r="D139" s="826" t="s">
        <v>12</v>
      </c>
      <c r="E139" s="827" t="s">
        <v>346</v>
      </c>
      <c r="F139" s="825">
        <v>-100</v>
      </c>
      <c r="G139" s="743">
        <v>2029</v>
      </c>
      <c r="H139" s="744">
        <v>1703</v>
      </c>
      <c r="I139" s="754">
        <f>G139-H139</f>
        <v>326</v>
      </c>
      <c r="J139" s="754">
        <f>$F139*I139</f>
        <v>-32600</v>
      </c>
      <c r="K139" s="754">
        <f>J139/1000000</f>
        <v>-0.0326</v>
      </c>
      <c r="L139" s="743">
        <v>264</v>
      </c>
      <c r="M139" s="744">
        <v>222</v>
      </c>
      <c r="N139" s="744">
        <f>L139-M139</f>
        <v>42</v>
      </c>
      <c r="O139" s="744">
        <f>$F139*N139</f>
        <v>-4200</v>
      </c>
      <c r="P139" s="744">
        <f>O139/1000000</f>
        <v>-0.0042</v>
      </c>
      <c r="Q139" s="829"/>
    </row>
    <row r="140" spans="1:17" s="857" customFormat="1" ht="18" customHeight="1" thickBot="1">
      <c r="A140" s="848">
        <v>31</v>
      </c>
      <c r="B140" s="849" t="s">
        <v>77</v>
      </c>
      <c r="C140" s="850">
        <v>4902536</v>
      </c>
      <c r="D140" s="851" t="s">
        <v>12</v>
      </c>
      <c r="E140" s="849" t="s">
        <v>346</v>
      </c>
      <c r="F140" s="852">
        <v>-100</v>
      </c>
      <c r="G140" s="853">
        <v>15735</v>
      </c>
      <c r="H140" s="854">
        <v>15297</v>
      </c>
      <c r="I140" s="854">
        <f>G140-H140</f>
        <v>438</v>
      </c>
      <c r="J140" s="854">
        <f>$F140*I140</f>
        <v>-43800</v>
      </c>
      <c r="K140" s="854">
        <f>J140/1000000</f>
        <v>-0.0438</v>
      </c>
      <c r="L140" s="855">
        <v>5528</v>
      </c>
      <c r="M140" s="854">
        <v>5380</v>
      </c>
      <c r="N140" s="854">
        <f>L140-M140</f>
        <v>148</v>
      </c>
      <c r="O140" s="854">
        <f>$F140*N140</f>
        <v>-14800</v>
      </c>
      <c r="P140" s="854">
        <f>O140/1000000</f>
        <v>-0.0148</v>
      </c>
      <c r="Q140" s="856"/>
    </row>
    <row r="141" ht="13.5" thickTop="1"/>
    <row r="142" spans="4:16" ht="16.5">
      <c r="D142" s="20"/>
      <c r="K142" s="409">
        <f>SUM(K98:K140)</f>
        <v>3.869102150000001</v>
      </c>
      <c r="L142" s="50"/>
      <c r="M142" s="50"/>
      <c r="N142" s="50"/>
      <c r="O142" s="50"/>
      <c r="P142" s="386">
        <f>SUM(P98:P140)</f>
        <v>-0.023000000000000003</v>
      </c>
    </row>
    <row r="143" spans="11:16" ht="14.25">
      <c r="K143" s="50"/>
      <c r="L143" s="50"/>
      <c r="M143" s="50"/>
      <c r="N143" s="50"/>
      <c r="O143" s="50"/>
      <c r="P143" s="50"/>
    </row>
    <row r="144" spans="11:16" ht="14.25">
      <c r="K144" s="50"/>
      <c r="L144" s="50"/>
      <c r="M144" s="50"/>
      <c r="N144" s="50"/>
      <c r="O144" s="50"/>
      <c r="P144" s="50"/>
    </row>
    <row r="145" spans="17:18" ht="12.75">
      <c r="Q145" s="395" t="str">
        <f>NDPL!Q1</f>
        <v>JANUARY-2018</v>
      </c>
      <c r="R145" s="248"/>
    </row>
    <row r="146" ht="13.5" thickBot="1"/>
    <row r="147" spans="1:17" ht="44.25" customHeight="1">
      <c r="A147" s="326"/>
      <c r="B147" s="324" t="s">
        <v>147</v>
      </c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7"/>
    </row>
    <row r="148" spans="1:17" ht="19.5" customHeight="1">
      <c r="A148" s="228"/>
      <c r="B148" s="274" t="s">
        <v>148</v>
      </c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48"/>
    </row>
    <row r="149" spans="1:17" ht="19.5" customHeight="1">
      <c r="A149" s="228"/>
      <c r="B149" s="270" t="s">
        <v>249</v>
      </c>
      <c r="C149" s="17"/>
      <c r="D149" s="17"/>
      <c r="E149" s="17"/>
      <c r="F149" s="17"/>
      <c r="G149" s="17"/>
      <c r="H149" s="17"/>
      <c r="I149" s="17"/>
      <c r="J149" s="17"/>
      <c r="K149" s="197">
        <f>K59</f>
        <v>-11.267190699999999</v>
      </c>
      <c r="L149" s="197"/>
      <c r="M149" s="197"/>
      <c r="N149" s="197"/>
      <c r="O149" s="197"/>
      <c r="P149" s="197">
        <f>P59</f>
        <v>-3.6142747</v>
      </c>
      <c r="Q149" s="48"/>
    </row>
    <row r="150" spans="1:17" ht="19.5" customHeight="1">
      <c r="A150" s="228"/>
      <c r="B150" s="270" t="s">
        <v>250</v>
      </c>
      <c r="C150" s="17"/>
      <c r="D150" s="17"/>
      <c r="E150" s="17"/>
      <c r="F150" s="17"/>
      <c r="G150" s="17"/>
      <c r="H150" s="17"/>
      <c r="I150" s="17"/>
      <c r="J150" s="17"/>
      <c r="K150" s="410">
        <f>K142</f>
        <v>3.869102150000001</v>
      </c>
      <c r="L150" s="197"/>
      <c r="M150" s="197"/>
      <c r="N150" s="197"/>
      <c r="O150" s="197"/>
      <c r="P150" s="197">
        <f>P142</f>
        <v>-0.023000000000000003</v>
      </c>
      <c r="Q150" s="48"/>
    </row>
    <row r="151" spans="1:17" ht="19.5" customHeight="1">
      <c r="A151" s="228"/>
      <c r="B151" s="270" t="s">
        <v>149</v>
      </c>
      <c r="C151" s="17"/>
      <c r="D151" s="17"/>
      <c r="E151" s="17"/>
      <c r="F151" s="17"/>
      <c r="G151" s="17"/>
      <c r="H151" s="17"/>
      <c r="I151" s="17"/>
      <c r="J151" s="17"/>
      <c r="K151" s="410">
        <f>'ROHTAK ROAD'!K43</f>
        <v>-1.3770499999999999</v>
      </c>
      <c r="L151" s="197"/>
      <c r="M151" s="197"/>
      <c r="N151" s="197"/>
      <c r="O151" s="197"/>
      <c r="P151" s="410">
        <f>'ROHTAK ROAD'!P43</f>
        <v>0</v>
      </c>
      <c r="Q151" s="48"/>
    </row>
    <row r="152" spans="1:17" ht="19.5" customHeight="1">
      <c r="A152" s="228"/>
      <c r="B152" s="270" t="s">
        <v>150</v>
      </c>
      <c r="C152" s="17"/>
      <c r="D152" s="17"/>
      <c r="E152" s="17"/>
      <c r="F152" s="17"/>
      <c r="G152" s="17"/>
      <c r="H152" s="17"/>
      <c r="I152" s="17"/>
      <c r="J152" s="17"/>
      <c r="K152" s="410">
        <f>SUM(K149:K151)</f>
        <v>-8.775138549999998</v>
      </c>
      <c r="L152" s="197"/>
      <c r="M152" s="197"/>
      <c r="N152" s="197"/>
      <c r="O152" s="197"/>
      <c r="P152" s="410">
        <f>SUM(P149:P151)</f>
        <v>-3.6372747000000003</v>
      </c>
      <c r="Q152" s="48"/>
    </row>
    <row r="153" spans="1:17" ht="19.5" customHeight="1">
      <c r="A153" s="228"/>
      <c r="B153" s="274" t="s">
        <v>151</v>
      </c>
      <c r="C153" s="17"/>
      <c r="D153" s="17"/>
      <c r="E153" s="17"/>
      <c r="F153" s="17"/>
      <c r="G153" s="17"/>
      <c r="H153" s="17"/>
      <c r="I153" s="17"/>
      <c r="J153" s="17"/>
      <c r="K153" s="197"/>
      <c r="L153" s="197"/>
      <c r="M153" s="197"/>
      <c r="N153" s="197"/>
      <c r="O153" s="197"/>
      <c r="P153" s="197"/>
      <c r="Q153" s="48"/>
    </row>
    <row r="154" spans="1:17" ht="19.5" customHeight="1">
      <c r="A154" s="228"/>
      <c r="B154" s="270" t="s">
        <v>251</v>
      </c>
      <c r="C154" s="17"/>
      <c r="D154" s="17"/>
      <c r="E154" s="17"/>
      <c r="F154" s="17"/>
      <c r="G154" s="17"/>
      <c r="H154" s="17"/>
      <c r="I154" s="17"/>
      <c r="J154" s="17"/>
      <c r="K154" s="197">
        <f>K90</f>
        <v>-8.186</v>
      </c>
      <c r="L154" s="197"/>
      <c r="M154" s="197"/>
      <c r="N154" s="197"/>
      <c r="O154" s="197"/>
      <c r="P154" s="197">
        <f>P90</f>
        <v>0.029</v>
      </c>
      <c r="Q154" s="48"/>
    </row>
    <row r="155" spans="1:17" ht="19.5" customHeight="1" thickBot="1">
      <c r="A155" s="229"/>
      <c r="B155" s="325" t="s">
        <v>152</v>
      </c>
      <c r="C155" s="49"/>
      <c r="D155" s="49"/>
      <c r="E155" s="49"/>
      <c r="F155" s="49"/>
      <c r="G155" s="49"/>
      <c r="H155" s="49"/>
      <c r="I155" s="49"/>
      <c r="J155" s="49"/>
      <c r="K155" s="411">
        <f>SUM(K152:K154)</f>
        <v>-16.961138549999998</v>
      </c>
      <c r="L155" s="195"/>
      <c r="M155" s="195"/>
      <c r="N155" s="195"/>
      <c r="O155" s="195"/>
      <c r="P155" s="194">
        <f>SUM(P152:P154)</f>
        <v>-3.6082747000000004</v>
      </c>
      <c r="Q155" s="196"/>
    </row>
    <row r="156" ht="12.75">
      <c r="A156" s="228"/>
    </row>
    <row r="157" ht="12.75">
      <c r="A157" s="228"/>
    </row>
    <row r="158" ht="12.75">
      <c r="A158" s="228"/>
    </row>
    <row r="159" ht="13.5" thickBot="1">
      <c r="A159" s="229"/>
    </row>
    <row r="160" spans="1:17" ht="12.75">
      <c r="A160" s="222"/>
      <c r="B160" s="223"/>
      <c r="C160" s="223"/>
      <c r="D160" s="223"/>
      <c r="E160" s="223"/>
      <c r="F160" s="223"/>
      <c r="G160" s="223"/>
      <c r="H160" s="46"/>
      <c r="I160" s="46"/>
      <c r="J160" s="46"/>
      <c r="K160" s="46"/>
      <c r="L160" s="46"/>
      <c r="M160" s="46"/>
      <c r="N160" s="46"/>
      <c r="O160" s="46"/>
      <c r="P160" s="46"/>
      <c r="Q160" s="47"/>
    </row>
    <row r="161" spans="1:17" ht="23.25">
      <c r="A161" s="230" t="s">
        <v>327</v>
      </c>
      <c r="B161" s="214"/>
      <c r="C161" s="214"/>
      <c r="D161" s="214"/>
      <c r="E161" s="214"/>
      <c r="F161" s="214"/>
      <c r="G161" s="214"/>
      <c r="H161" s="17"/>
      <c r="I161" s="17"/>
      <c r="J161" s="17"/>
      <c r="K161" s="17"/>
      <c r="L161" s="17"/>
      <c r="M161" s="17"/>
      <c r="N161" s="17"/>
      <c r="O161" s="17"/>
      <c r="P161" s="17"/>
      <c r="Q161" s="48"/>
    </row>
    <row r="162" spans="1:17" ht="12.75">
      <c r="A162" s="224"/>
      <c r="B162" s="214"/>
      <c r="C162" s="214"/>
      <c r="D162" s="214"/>
      <c r="E162" s="214"/>
      <c r="F162" s="214"/>
      <c r="G162" s="214"/>
      <c r="H162" s="17"/>
      <c r="I162" s="17"/>
      <c r="J162" s="17"/>
      <c r="K162" s="17"/>
      <c r="L162" s="17"/>
      <c r="M162" s="17"/>
      <c r="N162" s="17"/>
      <c r="O162" s="17"/>
      <c r="P162" s="17"/>
      <c r="Q162" s="48"/>
    </row>
    <row r="163" spans="1:17" ht="12.75">
      <c r="A163" s="225"/>
      <c r="B163" s="226"/>
      <c r="C163" s="226"/>
      <c r="D163" s="226"/>
      <c r="E163" s="226"/>
      <c r="F163" s="226"/>
      <c r="G163" s="226"/>
      <c r="H163" s="17"/>
      <c r="I163" s="17"/>
      <c r="J163" s="17"/>
      <c r="K163" s="240" t="s">
        <v>339</v>
      </c>
      <c r="L163" s="17"/>
      <c r="M163" s="17"/>
      <c r="N163" s="17"/>
      <c r="O163" s="17"/>
      <c r="P163" s="240" t="s">
        <v>340</v>
      </c>
      <c r="Q163" s="48"/>
    </row>
    <row r="164" spans="1:17" ht="12.75">
      <c r="A164" s="227"/>
      <c r="B164" s="127"/>
      <c r="C164" s="127"/>
      <c r="D164" s="127"/>
      <c r="E164" s="127"/>
      <c r="F164" s="127"/>
      <c r="G164" s="127"/>
      <c r="H164" s="17"/>
      <c r="I164" s="17"/>
      <c r="J164" s="17"/>
      <c r="K164" s="17"/>
      <c r="L164" s="17"/>
      <c r="M164" s="17"/>
      <c r="N164" s="17"/>
      <c r="O164" s="17"/>
      <c r="P164" s="17"/>
      <c r="Q164" s="48"/>
    </row>
    <row r="165" spans="1:17" ht="12.75">
      <c r="A165" s="227"/>
      <c r="B165" s="127"/>
      <c r="C165" s="127"/>
      <c r="D165" s="127"/>
      <c r="E165" s="127"/>
      <c r="F165" s="127"/>
      <c r="G165" s="127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8">
      <c r="A166" s="231" t="s">
        <v>330</v>
      </c>
      <c r="B166" s="215"/>
      <c r="C166" s="215"/>
      <c r="D166" s="216"/>
      <c r="E166" s="216"/>
      <c r="F166" s="217"/>
      <c r="G166" s="216"/>
      <c r="H166" s="17"/>
      <c r="I166" s="17"/>
      <c r="J166" s="17"/>
      <c r="K166" s="387">
        <f>K155</f>
        <v>-16.961138549999998</v>
      </c>
      <c r="L166" s="216" t="s">
        <v>328</v>
      </c>
      <c r="M166" s="17"/>
      <c r="N166" s="17"/>
      <c r="O166" s="17"/>
      <c r="P166" s="387">
        <f>P155</f>
        <v>-3.6082747000000004</v>
      </c>
      <c r="Q166" s="237" t="s">
        <v>328</v>
      </c>
    </row>
    <row r="167" spans="1:17" ht="18">
      <c r="A167" s="232"/>
      <c r="B167" s="218"/>
      <c r="C167" s="218"/>
      <c r="D167" s="214"/>
      <c r="E167" s="214"/>
      <c r="F167" s="219"/>
      <c r="G167" s="214"/>
      <c r="H167" s="17"/>
      <c r="I167" s="17"/>
      <c r="J167" s="17"/>
      <c r="K167" s="388"/>
      <c r="L167" s="214"/>
      <c r="M167" s="17"/>
      <c r="N167" s="17"/>
      <c r="O167" s="17"/>
      <c r="P167" s="388"/>
      <c r="Q167" s="238"/>
    </row>
    <row r="168" spans="1:17" ht="18">
      <c r="A168" s="233" t="s">
        <v>329</v>
      </c>
      <c r="B168" s="220"/>
      <c r="C168" s="44"/>
      <c r="D168" s="214"/>
      <c r="E168" s="214"/>
      <c r="F168" s="221"/>
      <c r="G168" s="216"/>
      <c r="H168" s="17"/>
      <c r="I168" s="17"/>
      <c r="J168" s="17"/>
      <c r="K168" s="388">
        <f>'STEPPED UP GENCO'!K40</f>
        <v>1.0146011309999998</v>
      </c>
      <c r="L168" s="216" t="s">
        <v>328</v>
      </c>
      <c r="M168" s="17"/>
      <c r="N168" s="17"/>
      <c r="O168" s="17"/>
      <c r="P168" s="388">
        <f>'STEPPED UP GENCO'!P40</f>
        <v>-0.8278227781999999</v>
      </c>
      <c r="Q168" s="237" t="s">
        <v>328</v>
      </c>
    </row>
    <row r="169" spans="1:17" ht="12.75">
      <c r="A169" s="22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48"/>
    </row>
    <row r="170" spans="1:17" ht="12.75">
      <c r="A170" s="228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48"/>
    </row>
    <row r="171" spans="1:17" ht="12.75">
      <c r="A171" s="228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8"/>
    </row>
    <row r="172" spans="1:17" ht="20.25">
      <c r="A172" s="228"/>
      <c r="B172" s="17"/>
      <c r="C172" s="17"/>
      <c r="D172" s="17"/>
      <c r="E172" s="17"/>
      <c r="F172" s="17"/>
      <c r="G172" s="17"/>
      <c r="H172" s="215"/>
      <c r="I172" s="215"/>
      <c r="J172" s="234" t="s">
        <v>331</v>
      </c>
      <c r="K172" s="344">
        <f>SUM(K166:K171)</f>
        <v>-15.946537418999998</v>
      </c>
      <c r="L172" s="234" t="s">
        <v>328</v>
      </c>
      <c r="M172" s="127"/>
      <c r="N172" s="17"/>
      <c r="O172" s="17"/>
      <c r="P172" s="344">
        <f>SUM(P166:P171)</f>
        <v>-4.436097478200001</v>
      </c>
      <c r="Q172" s="364" t="s">
        <v>328</v>
      </c>
    </row>
    <row r="173" spans="1:17" ht="13.5" thickBot="1">
      <c r="A173" s="22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151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9" max="255" man="1"/>
    <brk id="92" max="255" man="1"/>
    <brk id="143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0"/>
  <sheetViews>
    <sheetView view="pageBreakPreview" zoomScale="85" zoomScaleNormal="70" zoomScaleSheetLayoutView="85" workbookViewId="0" topLeftCell="A172">
      <selection activeCell="M92" sqref="M92"/>
    </sheetView>
  </sheetViews>
  <sheetFormatPr defaultColWidth="9.140625" defaultRowHeight="12.75"/>
  <cols>
    <col min="1" max="1" width="7.421875" style="453" customWidth="1"/>
    <col min="2" max="2" width="29.57421875" style="453" customWidth="1"/>
    <col min="3" max="3" width="13.28125" style="453" customWidth="1"/>
    <col min="4" max="4" width="9.00390625" style="453" customWidth="1"/>
    <col min="5" max="5" width="16.57421875" style="453" customWidth="1"/>
    <col min="6" max="6" width="10.8515625" style="453" customWidth="1"/>
    <col min="7" max="7" width="14.00390625" style="453" customWidth="1"/>
    <col min="8" max="8" width="13.421875" style="453" customWidth="1"/>
    <col min="9" max="9" width="11.8515625" style="453" customWidth="1"/>
    <col min="10" max="10" width="16.28125" style="453" customWidth="1"/>
    <col min="11" max="11" width="17.00390625" style="453" customWidth="1"/>
    <col min="12" max="12" width="13.421875" style="453" customWidth="1"/>
    <col min="13" max="13" width="16.28125" style="453" customWidth="1"/>
    <col min="14" max="14" width="12.140625" style="453" customWidth="1"/>
    <col min="15" max="15" width="15.28125" style="453" customWidth="1"/>
    <col min="16" max="16" width="15.140625" style="453" customWidth="1"/>
    <col min="17" max="17" width="29.421875" style="453" customWidth="1"/>
    <col min="18" max="19" width="9.140625" style="453" hidden="1" customWidth="1"/>
    <col min="20" max="16384" width="9.140625" style="453" customWidth="1"/>
  </cols>
  <sheetData>
    <row r="1" spans="1:17" ht="23.25" customHeight="1">
      <c r="A1" s="1" t="s">
        <v>237</v>
      </c>
      <c r="P1" s="607" t="str">
        <f>NDPL!$Q$1</f>
        <v>JANUARY-2018</v>
      </c>
      <c r="Q1" s="607"/>
    </row>
    <row r="2" ht="12.75">
      <c r="A2" s="15" t="s">
        <v>238</v>
      </c>
    </row>
    <row r="3" ht="20.25" customHeight="1">
      <c r="A3" s="389" t="s">
        <v>153</v>
      </c>
    </row>
    <row r="4" spans="1:16" ht="21" customHeight="1" thickBot="1">
      <c r="A4" s="390" t="s">
        <v>191</v>
      </c>
      <c r="G4" s="498"/>
      <c r="H4" s="498"/>
      <c r="I4" s="45" t="s">
        <v>397</v>
      </c>
      <c r="J4" s="498"/>
      <c r="K4" s="498"/>
      <c r="L4" s="498"/>
      <c r="M4" s="498"/>
      <c r="N4" s="45" t="s">
        <v>398</v>
      </c>
      <c r="O4" s="498"/>
      <c r="P4" s="498"/>
    </row>
    <row r="5" spans="1:17" ht="36.75" customHeight="1" thickBot="1" thickTop="1">
      <c r="A5" s="527" t="s">
        <v>8</v>
      </c>
      <c r="B5" s="528" t="s">
        <v>9</v>
      </c>
      <c r="C5" s="529" t="s">
        <v>1</v>
      </c>
      <c r="D5" s="529" t="s">
        <v>2</v>
      </c>
      <c r="E5" s="529" t="s">
        <v>3</v>
      </c>
      <c r="F5" s="529" t="s">
        <v>10</v>
      </c>
      <c r="G5" s="527" t="str">
        <f>NDPL!G5</f>
        <v>FINAL READING 01/02/2018</v>
      </c>
      <c r="H5" s="529" t="str">
        <f>NDPL!H5</f>
        <v>INTIAL READING 01/01/2017</v>
      </c>
      <c r="I5" s="529" t="s">
        <v>4</v>
      </c>
      <c r="J5" s="529" t="s">
        <v>5</v>
      </c>
      <c r="K5" s="529" t="s">
        <v>6</v>
      </c>
      <c r="L5" s="527" t="str">
        <f>NDPL!G5</f>
        <v>FINAL READING 01/02/2018</v>
      </c>
      <c r="M5" s="529" t="str">
        <f>NDPL!H5</f>
        <v>INTIAL READING 01/01/2017</v>
      </c>
      <c r="N5" s="529" t="s">
        <v>4</v>
      </c>
      <c r="O5" s="529" t="s">
        <v>5</v>
      </c>
      <c r="P5" s="529" t="s">
        <v>6</v>
      </c>
      <c r="Q5" s="553" t="s">
        <v>309</v>
      </c>
    </row>
    <row r="6" ht="2.25" customHeight="1" hidden="1" thickBot="1" thickTop="1"/>
    <row r="7" spans="1:17" ht="19.5" customHeight="1" thickTop="1">
      <c r="A7" s="271"/>
      <c r="B7" s="272" t="s">
        <v>154</v>
      </c>
      <c r="C7" s="273"/>
      <c r="D7" s="35"/>
      <c r="E7" s="35"/>
      <c r="F7" s="35"/>
      <c r="G7" s="28"/>
      <c r="H7" s="465"/>
      <c r="I7" s="465"/>
      <c r="J7" s="465"/>
      <c r="K7" s="465"/>
      <c r="L7" s="466"/>
      <c r="M7" s="465"/>
      <c r="N7" s="465"/>
      <c r="O7" s="465"/>
      <c r="P7" s="465"/>
      <c r="Q7" s="560"/>
    </row>
    <row r="8" spans="1:17" ht="24" customHeight="1">
      <c r="A8" s="260">
        <v>1</v>
      </c>
      <c r="B8" s="303" t="s">
        <v>155</v>
      </c>
      <c r="C8" s="304">
        <v>4865170</v>
      </c>
      <c r="D8" s="121" t="s">
        <v>12</v>
      </c>
      <c r="E8" s="93" t="s">
        <v>346</v>
      </c>
      <c r="F8" s="312">
        <v>5000</v>
      </c>
      <c r="G8" s="333">
        <v>999516</v>
      </c>
      <c r="H8" s="334">
        <v>999538</v>
      </c>
      <c r="I8" s="314">
        <f aca="true" t="shared" si="0" ref="I8:I17">G8-H8</f>
        <v>-22</v>
      </c>
      <c r="J8" s="314">
        <f aca="true" t="shared" si="1" ref="J8:J17">$F8*I8</f>
        <v>-110000</v>
      </c>
      <c r="K8" s="314">
        <f aca="true" t="shared" si="2" ref="K8:K17">J8/1000000</f>
        <v>-0.11</v>
      </c>
      <c r="L8" s="333">
        <v>999404</v>
      </c>
      <c r="M8" s="334">
        <v>999443</v>
      </c>
      <c r="N8" s="314">
        <f aca="true" t="shared" si="3" ref="N8:N17">L8-M8</f>
        <v>-39</v>
      </c>
      <c r="O8" s="314">
        <f aca="true" t="shared" si="4" ref="O8:O17">$F8*N8</f>
        <v>-195000</v>
      </c>
      <c r="P8" s="314">
        <f aca="true" t="shared" si="5" ref="P8:P17">O8/1000000</f>
        <v>-0.195</v>
      </c>
      <c r="Q8" s="469"/>
    </row>
    <row r="9" spans="1:17" ht="24.75" customHeight="1">
      <c r="A9" s="260">
        <v>2</v>
      </c>
      <c r="B9" s="303" t="s">
        <v>156</v>
      </c>
      <c r="C9" s="304">
        <v>4865095</v>
      </c>
      <c r="D9" s="121" t="s">
        <v>12</v>
      </c>
      <c r="E9" s="93" t="s">
        <v>346</v>
      </c>
      <c r="F9" s="312">
        <v>1333.33</v>
      </c>
      <c r="G9" s="333">
        <v>984631</v>
      </c>
      <c r="H9" s="334">
        <v>984702</v>
      </c>
      <c r="I9" s="314">
        <f t="shared" si="0"/>
        <v>-71</v>
      </c>
      <c r="J9" s="314">
        <f t="shared" si="1"/>
        <v>-94666.43</v>
      </c>
      <c r="K9" s="314">
        <f t="shared" si="2"/>
        <v>-0.09466643</v>
      </c>
      <c r="L9" s="333">
        <v>671136</v>
      </c>
      <c r="M9" s="334">
        <v>671202</v>
      </c>
      <c r="N9" s="314">
        <f t="shared" si="3"/>
        <v>-66</v>
      </c>
      <c r="O9" s="314">
        <f t="shared" si="4"/>
        <v>-87999.78</v>
      </c>
      <c r="P9" s="467">
        <f t="shared" si="5"/>
        <v>-0.08799978</v>
      </c>
      <c r="Q9" s="475"/>
    </row>
    <row r="10" spans="1:17" ht="22.5" customHeight="1">
      <c r="A10" s="260">
        <v>3</v>
      </c>
      <c r="B10" s="303" t="s">
        <v>157</v>
      </c>
      <c r="C10" s="304">
        <v>5295153</v>
      </c>
      <c r="D10" s="121" t="s">
        <v>12</v>
      </c>
      <c r="E10" s="93" t="s">
        <v>346</v>
      </c>
      <c r="F10" s="312">
        <v>400</v>
      </c>
      <c r="G10" s="333">
        <v>1088</v>
      </c>
      <c r="H10" s="334">
        <v>933</v>
      </c>
      <c r="I10" s="314">
        <f>G10-H10</f>
        <v>155</v>
      </c>
      <c r="J10" s="314">
        <f t="shared" si="1"/>
        <v>62000</v>
      </c>
      <c r="K10" s="314">
        <f t="shared" si="2"/>
        <v>0.062</v>
      </c>
      <c r="L10" s="333">
        <v>56526</v>
      </c>
      <c r="M10" s="334">
        <v>55702</v>
      </c>
      <c r="N10" s="314">
        <f>L10-M10</f>
        <v>824</v>
      </c>
      <c r="O10" s="314">
        <f t="shared" si="4"/>
        <v>329600</v>
      </c>
      <c r="P10" s="314">
        <f t="shared" si="5"/>
        <v>0.3296</v>
      </c>
      <c r="Q10" s="470"/>
    </row>
    <row r="11" spans="1:17" ht="22.5" customHeight="1">
      <c r="A11" s="260"/>
      <c r="B11" s="303"/>
      <c r="C11" s="304"/>
      <c r="D11" s="121"/>
      <c r="E11" s="93"/>
      <c r="F11" s="312"/>
      <c r="G11" s="333"/>
      <c r="H11" s="334"/>
      <c r="I11" s="314"/>
      <c r="J11" s="314"/>
      <c r="K11" s="314"/>
      <c r="L11" s="333"/>
      <c r="M11" s="334"/>
      <c r="N11" s="314"/>
      <c r="O11" s="314"/>
      <c r="P11" s="314">
        <v>-7.4684</v>
      </c>
      <c r="Q11" s="470" t="s">
        <v>477</v>
      </c>
    </row>
    <row r="12" spans="1:17" ht="22.5" customHeight="1">
      <c r="A12" s="260">
        <v>4</v>
      </c>
      <c r="B12" s="303" t="s">
        <v>158</v>
      </c>
      <c r="C12" s="304">
        <v>4865127</v>
      </c>
      <c r="D12" s="121" t="s">
        <v>12</v>
      </c>
      <c r="E12" s="93" t="s">
        <v>346</v>
      </c>
      <c r="F12" s="312">
        <v>1333.33</v>
      </c>
      <c r="G12" s="333">
        <v>999974</v>
      </c>
      <c r="H12" s="334">
        <v>999999</v>
      </c>
      <c r="I12" s="314">
        <f t="shared" si="0"/>
        <v>-25</v>
      </c>
      <c r="J12" s="314">
        <f t="shared" si="1"/>
        <v>-33333.25</v>
      </c>
      <c r="K12" s="314">
        <f t="shared" si="2"/>
        <v>-0.03333325</v>
      </c>
      <c r="L12" s="333">
        <v>1000001</v>
      </c>
      <c r="M12" s="334">
        <v>999999</v>
      </c>
      <c r="N12" s="314">
        <f t="shared" si="3"/>
        <v>2</v>
      </c>
      <c r="O12" s="314">
        <f t="shared" si="4"/>
        <v>2666.66</v>
      </c>
      <c r="P12" s="314">
        <f t="shared" si="5"/>
        <v>0.00266666</v>
      </c>
      <c r="Q12" s="839"/>
    </row>
    <row r="13" spans="1:17" s="747" customFormat="1" ht="22.5" customHeight="1">
      <c r="A13" s="760">
        <v>5</v>
      </c>
      <c r="B13" s="761" t="s">
        <v>159</v>
      </c>
      <c r="C13" s="753">
        <v>4865152</v>
      </c>
      <c r="D13" s="762" t="s">
        <v>12</v>
      </c>
      <c r="E13" s="763" t="s">
        <v>346</v>
      </c>
      <c r="F13" s="764">
        <v>300</v>
      </c>
      <c r="G13" s="743">
        <v>1605</v>
      </c>
      <c r="H13" s="744">
        <v>1605</v>
      </c>
      <c r="I13" s="765">
        <f t="shared" si="0"/>
        <v>0</v>
      </c>
      <c r="J13" s="765">
        <f t="shared" si="1"/>
        <v>0</v>
      </c>
      <c r="K13" s="765">
        <f t="shared" si="2"/>
        <v>0</v>
      </c>
      <c r="L13" s="743">
        <v>112</v>
      </c>
      <c r="M13" s="334">
        <v>112</v>
      </c>
      <c r="N13" s="765">
        <f t="shared" si="3"/>
        <v>0</v>
      </c>
      <c r="O13" s="765">
        <f t="shared" si="4"/>
        <v>0</v>
      </c>
      <c r="P13" s="765">
        <f t="shared" si="5"/>
        <v>0</v>
      </c>
      <c r="Q13" s="823"/>
    </row>
    <row r="14" spans="1:17" ht="22.5" customHeight="1">
      <c r="A14" s="260">
        <v>6</v>
      </c>
      <c r="B14" s="303" t="s">
        <v>160</v>
      </c>
      <c r="C14" s="304">
        <v>4865111</v>
      </c>
      <c r="D14" s="121" t="s">
        <v>12</v>
      </c>
      <c r="E14" s="93" t="s">
        <v>346</v>
      </c>
      <c r="F14" s="312">
        <v>100</v>
      </c>
      <c r="G14" s="333">
        <v>18765</v>
      </c>
      <c r="H14" s="334">
        <v>18660</v>
      </c>
      <c r="I14" s="314">
        <f>G14-H14</f>
        <v>105</v>
      </c>
      <c r="J14" s="314">
        <f t="shared" si="1"/>
        <v>10500</v>
      </c>
      <c r="K14" s="314">
        <f t="shared" si="2"/>
        <v>0.0105</v>
      </c>
      <c r="L14" s="333">
        <v>20059</v>
      </c>
      <c r="M14" s="334">
        <v>19904</v>
      </c>
      <c r="N14" s="314">
        <f>L14-M14</f>
        <v>155</v>
      </c>
      <c r="O14" s="314">
        <f t="shared" si="4"/>
        <v>15500</v>
      </c>
      <c r="P14" s="314">
        <f t="shared" si="5"/>
        <v>0.0155</v>
      </c>
      <c r="Q14" s="470"/>
    </row>
    <row r="15" spans="1:17" ht="22.5" customHeight="1">
      <c r="A15" s="260">
        <v>7</v>
      </c>
      <c r="B15" s="303" t="s">
        <v>161</v>
      </c>
      <c r="C15" s="304">
        <v>4865140</v>
      </c>
      <c r="D15" s="121" t="s">
        <v>12</v>
      </c>
      <c r="E15" s="93" t="s">
        <v>346</v>
      </c>
      <c r="F15" s="312">
        <v>75</v>
      </c>
      <c r="G15" s="333">
        <v>722817</v>
      </c>
      <c r="H15" s="334">
        <v>725951</v>
      </c>
      <c r="I15" s="314">
        <f t="shared" si="0"/>
        <v>-3134</v>
      </c>
      <c r="J15" s="314">
        <f t="shared" si="1"/>
        <v>-235050</v>
      </c>
      <c r="K15" s="314">
        <f t="shared" si="2"/>
        <v>-0.23505</v>
      </c>
      <c r="L15" s="333">
        <v>997101</v>
      </c>
      <c r="M15" s="334">
        <v>997670</v>
      </c>
      <c r="N15" s="314">
        <f t="shared" si="3"/>
        <v>-569</v>
      </c>
      <c r="O15" s="314">
        <f t="shared" si="4"/>
        <v>-42675</v>
      </c>
      <c r="P15" s="314">
        <f t="shared" si="5"/>
        <v>-0.042675</v>
      </c>
      <c r="Q15" s="469"/>
    </row>
    <row r="16" spans="1:17" ht="22.5" customHeight="1">
      <c r="A16" s="260">
        <v>8</v>
      </c>
      <c r="B16" s="822" t="s">
        <v>162</v>
      </c>
      <c r="C16" s="304">
        <v>4865134</v>
      </c>
      <c r="D16" s="121" t="s">
        <v>12</v>
      </c>
      <c r="E16" s="93" t="s">
        <v>346</v>
      </c>
      <c r="F16" s="312">
        <v>75</v>
      </c>
      <c r="G16" s="333">
        <v>999492</v>
      </c>
      <c r="H16" s="334">
        <v>1000008</v>
      </c>
      <c r="I16" s="314">
        <f t="shared" si="0"/>
        <v>-516</v>
      </c>
      <c r="J16" s="314">
        <f t="shared" si="1"/>
        <v>-38700</v>
      </c>
      <c r="K16" s="314">
        <f t="shared" si="2"/>
        <v>-0.0387</v>
      </c>
      <c r="L16" s="333">
        <v>30</v>
      </c>
      <c r="M16" s="334">
        <v>324</v>
      </c>
      <c r="N16" s="314">
        <f t="shared" si="3"/>
        <v>-294</v>
      </c>
      <c r="O16" s="314">
        <f t="shared" si="4"/>
        <v>-22050</v>
      </c>
      <c r="P16" s="314">
        <f t="shared" si="5"/>
        <v>-0.02205</v>
      </c>
      <c r="Q16" s="470"/>
    </row>
    <row r="17" spans="1:17" ht="18">
      <c r="A17" s="260">
        <v>9</v>
      </c>
      <c r="B17" s="303" t="s">
        <v>163</v>
      </c>
      <c r="C17" s="304">
        <v>4865181</v>
      </c>
      <c r="D17" s="121" t="s">
        <v>12</v>
      </c>
      <c r="E17" s="93" t="s">
        <v>346</v>
      </c>
      <c r="F17" s="312">
        <v>900</v>
      </c>
      <c r="G17" s="333">
        <v>997529</v>
      </c>
      <c r="H17" s="334">
        <v>997614</v>
      </c>
      <c r="I17" s="314">
        <f t="shared" si="0"/>
        <v>-85</v>
      </c>
      <c r="J17" s="314">
        <f t="shared" si="1"/>
        <v>-76500</v>
      </c>
      <c r="K17" s="314">
        <f t="shared" si="2"/>
        <v>-0.0765</v>
      </c>
      <c r="L17" s="333">
        <v>995510</v>
      </c>
      <c r="M17" s="334">
        <v>995718</v>
      </c>
      <c r="N17" s="314">
        <f t="shared" si="3"/>
        <v>-208</v>
      </c>
      <c r="O17" s="314">
        <f t="shared" si="4"/>
        <v>-187200</v>
      </c>
      <c r="P17" s="314">
        <f t="shared" si="5"/>
        <v>-0.1872</v>
      </c>
      <c r="Q17" s="475"/>
    </row>
    <row r="18" spans="1:17" ht="15.75" customHeight="1">
      <c r="A18" s="260"/>
      <c r="B18" s="305" t="s">
        <v>164</v>
      </c>
      <c r="C18" s="304"/>
      <c r="D18" s="121"/>
      <c r="E18" s="121"/>
      <c r="F18" s="312"/>
      <c r="G18" s="414"/>
      <c r="H18" s="417"/>
      <c r="I18" s="314"/>
      <c r="J18" s="314"/>
      <c r="K18" s="608"/>
      <c r="L18" s="316"/>
      <c r="M18" s="314"/>
      <c r="N18" s="314"/>
      <c r="O18" s="314"/>
      <c r="P18" s="608"/>
      <c r="Q18" s="470"/>
    </row>
    <row r="19" spans="1:17" s="747" customFormat="1" ht="22.5" customHeight="1">
      <c r="A19" s="760">
        <v>10</v>
      </c>
      <c r="B19" s="761" t="s">
        <v>15</v>
      </c>
      <c r="C19" s="753">
        <v>5128454</v>
      </c>
      <c r="D19" s="762" t="s">
        <v>12</v>
      </c>
      <c r="E19" s="763" t="s">
        <v>346</v>
      </c>
      <c r="F19" s="764">
        <v>-500</v>
      </c>
      <c r="G19" s="743">
        <v>16168</v>
      </c>
      <c r="H19" s="744">
        <v>16168</v>
      </c>
      <c r="I19" s="765">
        <f>G19-H19</f>
        <v>0</v>
      </c>
      <c r="J19" s="765">
        <f>$F19*I19</f>
        <v>0</v>
      </c>
      <c r="K19" s="765">
        <f>J19/1000000</f>
        <v>0</v>
      </c>
      <c r="L19" s="743">
        <v>988926</v>
      </c>
      <c r="M19" s="334">
        <v>988926</v>
      </c>
      <c r="N19" s="765">
        <f>L19-M19</f>
        <v>0</v>
      </c>
      <c r="O19" s="765">
        <f>$F19*N19</f>
        <v>0</v>
      </c>
      <c r="P19" s="765">
        <f>O19/1000000</f>
        <v>0</v>
      </c>
      <c r="Q19" s="779"/>
    </row>
    <row r="20" spans="1:17" ht="22.5" customHeight="1">
      <c r="A20" s="260">
        <v>11</v>
      </c>
      <c r="B20" s="276" t="s">
        <v>16</v>
      </c>
      <c r="C20" s="304">
        <v>4865025</v>
      </c>
      <c r="D20" s="81" t="s">
        <v>12</v>
      </c>
      <c r="E20" s="93" t="s">
        <v>346</v>
      </c>
      <c r="F20" s="312">
        <v>-1000</v>
      </c>
      <c r="G20" s="333">
        <v>3339</v>
      </c>
      <c r="H20" s="744">
        <v>2409</v>
      </c>
      <c r="I20" s="314">
        <f>G20-H20</f>
        <v>930</v>
      </c>
      <c r="J20" s="314">
        <f>$F20*I20</f>
        <v>-930000</v>
      </c>
      <c r="K20" s="314">
        <f>J20/1000000</f>
        <v>-0.93</v>
      </c>
      <c r="L20" s="333">
        <v>997793</v>
      </c>
      <c r="M20" s="334">
        <v>997832</v>
      </c>
      <c r="N20" s="314">
        <f>L20-M20</f>
        <v>-39</v>
      </c>
      <c r="O20" s="314">
        <f>$F20*N20</f>
        <v>39000</v>
      </c>
      <c r="P20" s="314">
        <f>O20/1000000</f>
        <v>0.039</v>
      </c>
      <c r="Q20" s="470"/>
    </row>
    <row r="21" spans="1:17" s="747" customFormat="1" ht="22.5" customHeight="1">
      <c r="A21" s="760">
        <v>12</v>
      </c>
      <c r="B21" s="761" t="s">
        <v>17</v>
      </c>
      <c r="C21" s="753">
        <v>5100234</v>
      </c>
      <c r="D21" s="762" t="s">
        <v>12</v>
      </c>
      <c r="E21" s="763" t="s">
        <v>346</v>
      </c>
      <c r="F21" s="764">
        <v>-1000</v>
      </c>
      <c r="G21" s="333">
        <v>1000335</v>
      </c>
      <c r="H21" s="744">
        <v>999467</v>
      </c>
      <c r="I21" s="765">
        <f>G21-H21</f>
        <v>868</v>
      </c>
      <c r="J21" s="765">
        <f>$F21*I21</f>
        <v>-868000</v>
      </c>
      <c r="K21" s="765">
        <f>J21/1000000</f>
        <v>-0.868</v>
      </c>
      <c r="L21" s="333">
        <v>992983</v>
      </c>
      <c r="M21" s="744">
        <v>993001</v>
      </c>
      <c r="N21" s="765">
        <f>L21-M21</f>
        <v>-18</v>
      </c>
      <c r="O21" s="765">
        <f>$F21*N21</f>
        <v>18000</v>
      </c>
      <c r="P21" s="765">
        <f>O21/1000000</f>
        <v>0.018</v>
      </c>
      <c r="Q21" s="779"/>
    </row>
    <row r="22" spans="1:17" ht="22.5" customHeight="1">
      <c r="A22" s="260">
        <v>13</v>
      </c>
      <c r="B22" s="303" t="s">
        <v>165</v>
      </c>
      <c r="C22" s="304">
        <v>4902499</v>
      </c>
      <c r="D22" s="121" t="s">
        <v>12</v>
      </c>
      <c r="E22" s="93" t="s">
        <v>346</v>
      </c>
      <c r="F22" s="312">
        <v>-1000</v>
      </c>
      <c r="G22" s="333">
        <v>9752</v>
      </c>
      <c r="H22" s="334">
        <v>7996</v>
      </c>
      <c r="I22" s="314">
        <f>G22-H22</f>
        <v>1756</v>
      </c>
      <c r="J22" s="314">
        <f>$F22*I22</f>
        <v>-1756000</v>
      </c>
      <c r="K22" s="314">
        <f>J22/1000000</f>
        <v>-1.756</v>
      </c>
      <c r="L22" s="333">
        <v>999403</v>
      </c>
      <c r="M22" s="334">
        <v>999403</v>
      </c>
      <c r="N22" s="314">
        <f>L22-M22</f>
        <v>0</v>
      </c>
      <c r="O22" s="314">
        <f>$F22*N22</f>
        <v>0</v>
      </c>
      <c r="P22" s="314">
        <f>O22/1000000</f>
        <v>0</v>
      </c>
      <c r="Q22" s="470"/>
    </row>
    <row r="23" spans="1:17" ht="22.5" customHeight="1">
      <c r="A23" s="260">
        <v>14</v>
      </c>
      <c r="B23" s="303" t="s">
        <v>436</v>
      </c>
      <c r="C23" s="304">
        <v>5295169</v>
      </c>
      <c r="D23" s="121" t="s">
        <v>12</v>
      </c>
      <c r="E23" s="93" t="s">
        <v>346</v>
      </c>
      <c r="F23" s="312">
        <v>-1000</v>
      </c>
      <c r="G23" s="333">
        <v>965087</v>
      </c>
      <c r="H23" s="334">
        <v>964259</v>
      </c>
      <c r="I23" s="334">
        <f>G23-H23</f>
        <v>828</v>
      </c>
      <c r="J23" s="334">
        <f>$F23*I23</f>
        <v>-828000</v>
      </c>
      <c r="K23" s="334">
        <f>J23/1000000</f>
        <v>-0.828</v>
      </c>
      <c r="L23" s="333">
        <v>996352</v>
      </c>
      <c r="M23" s="334">
        <v>996356</v>
      </c>
      <c r="N23" s="334">
        <f>L23-M23</f>
        <v>-4</v>
      </c>
      <c r="O23" s="334">
        <f>$F23*N23</f>
        <v>4000</v>
      </c>
      <c r="P23" s="334">
        <f>O23/1000000</f>
        <v>0.004</v>
      </c>
      <c r="Q23" s="470"/>
    </row>
    <row r="24" spans="1:17" ht="15" customHeight="1">
      <c r="A24" s="260"/>
      <c r="B24" s="305" t="s">
        <v>166</v>
      </c>
      <c r="C24" s="304"/>
      <c r="D24" s="121"/>
      <c r="E24" s="121"/>
      <c r="F24" s="312"/>
      <c r="G24" s="414"/>
      <c r="H24" s="417"/>
      <c r="I24" s="314"/>
      <c r="J24" s="314"/>
      <c r="K24" s="314"/>
      <c r="L24" s="316"/>
      <c r="M24" s="314"/>
      <c r="N24" s="314"/>
      <c r="O24" s="314"/>
      <c r="P24" s="314"/>
      <c r="Q24" s="470"/>
    </row>
    <row r="25" spans="1:17" s="747" customFormat="1" ht="18.75" customHeight="1">
      <c r="A25" s="760">
        <v>15</v>
      </c>
      <c r="B25" s="761" t="s">
        <v>15</v>
      </c>
      <c r="C25" s="753">
        <v>5295164</v>
      </c>
      <c r="D25" s="762" t="s">
        <v>12</v>
      </c>
      <c r="E25" s="763" t="s">
        <v>346</v>
      </c>
      <c r="F25" s="764">
        <v>-1000</v>
      </c>
      <c r="G25" s="743">
        <v>9360</v>
      </c>
      <c r="H25" s="744">
        <v>6246</v>
      </c>
      <c r="I25" s="765">
        <f>G25-H25</f>
        <v>3114</v>
      </c>
      <c r="J25" s="765">
        <f>$F25*I25</f>
        <v>-3114000</v>
      </c>
      <c r="K25" s="765">
        <f>J25/1000000</f>
        <v>-3.114</v>
      </c>
      <c r="L25" s="743">
        <v>999849</v>
      </c>
      <c r="M25" s="744">
        <v>999849</v>
      </c>
      <c r="N25" s="765">
        <f>L25-M25</f>
        <v>0</v>
      </c>
      <c r="O25" s="765">
        <f>$F25*N25</f>
        <v>0</v>
      </c>
      <c r="P25" s="765">
        <f>O25/1000000</f>
        <v>0</v>
      </c>
      <c r="Q25" s="766"/>
    </row>
    <row r="26" spans="1:17" s="747" customFormat="1" ht="17.25" customHeight="1">
      <c r="A26" s="760">
        <v>16</v>
      </c>
      <c r="B26" s="761" t="s">
        <v>16</v>
      </c>
      <c r="C26" s="753">
        <v>5129959</v>
      </c>
      <c r="D26" s="762" t="s">
        <v>12</v>
      </c>
      <c r="E26" s="763" t="s">
        <v>346</v>
      </c>
      <c r="F26" s="764">
        <v>-1000</v>
      </c>
      <c r="G26" s="743">
        <v>13717</v>
      </c>
      <c r="H26" s="744">
        <v>8894</v>
      </c>
      <c r="I26" s="744">
        <f>G26-H26</f>
        <v>4823</v>
      </c>
      <c r="J26" s="744">
        <f>$F26*I26</f>
        <v>-4823000</v>
      </c>
      <c r="K26" s="744">
        <f>J26/1000000</f>
        <v>-4.823</v>
      </c>
      <c r="L26" s="743">
        <v>141</v>
      </c>
      <c r="M26" s="744">
        <v>130</v>
      </c>
      <c r="N26" s="744">
        <f>L26-M26</f>
        <v>11</v>
      </c>
      <c r="O26" s="744">
        <f>$F26*N26</f>
        <v>-11000</v>
      </c>
      <c r="P26" s="744">
        <f>O26/1000000</f>
        <v>-0.011</v>
      </c>
      <c r="Q26" s="766"/>
    </row>
    <row r="27" spans="1:17" s="747" customFormat="1" ht="17.25" customHeight="1">
      <c r="A27" s="760">
        <v>17</v>
      </c>
      <c r="B27" s="761" t="s">
        <v>17</v>
      </c>
      <c r="C27" s="753">
        <v>4864988</v>
      </c>
      <c r="D27" s="762" t="s">
        <v>12</v>
      </c>
      <c r="E27" s="763" t="s">
        <v>346</v>
      </c>
      <c r="F27" s="764">
        <v>-2000</v>
      </c>
      <c r="G27" s="743">
        <v>5454</v>
      </c>
      <c r="H27" s="744">
        <v>3740</v>
      </c>
      <c r="I27" s="765">
        <f>G27-H27</f>
        <v>1714</v>
      </c>
      <c r="J27" s="765">
        <f>$F27*I27</f>
        <v>-3428000</v>
      </c>
      <c r="K27" s="765">
        <f>J27/1000000</f>
        <v>-3.428</v>
      </c>
      <c r="L27" s="743">
        <v>999044</v>
      </c>
      <c r="M27" s="744">
        <v>999044</v>
      </c>
      <c r="N27" s="765">
        <f>L27-M27</f>
        <v>0</v>
      </c>
      <c r="O27" s="765">
        <f>$F27*N27</f>
        <v>0</v>
      </c>
      <c r="P27" s="765">
        <f>O27/1000000</f>
        <v>0</v>
      </c>
      <c r="Q27" s="766"/>
    </row>
    <row r="28" spans="1:17" ht="17.25" customHeight="1">
      <c r="A28" s="260">
        <v>18</v>
      </c>
      <c r="B28" s="303" t="s">
        <v>165</v>
      </c>
      <c r="C28" s="304">
        <v>5295572</v>
      </c>
      <c r="D28" s="121" t="s">
        <v>12</v>
      </c>
      <c r="E28" s="93" t="s">
        <v>346</v>
      </c>
      <c r="F28" s="312">
        <v>-1000</v>
      </c>
      <c r="G28" s="333">
        <v>997664</v>
      </c>
      <c r="H28" s="334">
        <v>997949</v>
      </c>
      <c r="I28" s="334">
        <f>G28-H28</f>
        <v>-285</v>
      </c>
      <c r="J28" s="334">
        <f>$F28*I28</f>
        <v>285000</v>
      </c>
      <c r="K28" s="334">
        <f>J28/1000000</f>
        <v>0.285</v>
      </c>
      <c r="L28" s="333">
        <v>902652</v>
      </c>
      <c r="M28" s="334">
        <v>902657</v>
      </c>
      <c r="N28" s="334">
        <f>L28-M28</f>
        <v>-5</v>
      </c>
      <c r="O28" s="334">
        <f>$F28*N28</f>
        <v>5000</v>
      </c>
      <c r="P28" s="334">
        <f>O28/1000000</f>
        <v>0.005</v>
      </c>
      <c r="Q28" s="492"/>
    </row>
    <row r="29" spans="1:17" ht="17.25" customHeight="1">
      <c r="A29" s="260"/>
      <c r="B29" s="305" t="s">
        <v>461</v>
      </c>
      <c r="C29" s="304"/>
      <c r="D29" s="121"/>
      <c r="E29" s="93"/>
      <c r="F29" s="312"/>
      <c r="G29" s="333"/>
      <c r="H29" s="334"/>
      <c r="I29" s="334"/>
      <c r="J29" s="334"/>
      <c r="K29" s="334"/>
      <c r="L29" s="333"/>
      <c r="M29" s="334"/>
      <c r="N29" s="334"/>
      <c r="O29" s="334"/>
      <c r="P29" s="334"/>
      <c r="Q29" s="492"/>
    </row>
    <row r="30" spans="1:17" ht="17.25" customHeight="1">
      <c r="A30" s="260">
        <v>19</v>
      </c>
      <c r="B30" s="761" t="s">
        <v>15</v>
      </c>
      <c r="C30" s="304">
        <v>5128451</v>
      </c>
      <c r="D30" s="121" t="s">
        <v>12</v>
      </c>
      <c r="E30" s="93" t="s">
        <v>346</v>
      </c>
      <c r="F30" s="312">
        <v>-1000</v>
      </c>
      <c r="G30" s="743">
        <v>0</v>
      </c>
      <c r="H30" s="744">
        <v>0</v>
      </c>
      <c r="I30" s="765">
        <f>G30-H30</f>
        <v>0</v>
      </c>
      <c r="J30" s="765">
        <f>$F30*I30</f>
        <v>0</v>
      </c>
      <c r="K30" s="765">
        <f>J30/1000000</f>
        <v>0</v>
      </c>
      <c r="L30" s="743">
        <v>0</v>
      </c>
      <c r="M30" s="744">
        <v>0</v>
      </c>
      <c r="N30" s="765">
        <f>L30-M30</f>
        <v>0</v>
      </c>
      <c r="O30" s="765">
        <f>$F30*N30</f>
        <v>0</v>
      </c>
      <c r="P30" s="765">
        <f>O30/1000000</f>
        <v>0</v>
      </c>
      <c r="Q30" s="766" t="s">
        <v>465</v>
      </c>
    </row>
    <row r="31" spans="1:17" ht="17.25" customHeight="1">
      <c r="A31" s="260">
        <v>20</v>
      </c>
      <c r="B31" s="761" t="s">
        <v>16</v>
      </c>
      <c r="C31" s="304">
        <v>5128459</v>
      </c>
      <c r="D31" s="121" t="s">
        <v>12</v>
      </c>
      <c r="E31" s="93" t="s">
        <v>346</v>
      </c>
      <c r="F31" s="312">
        <v>-1000</v>
      </c>
      <c r="G31" s="743">
        <v>0</v>
      </c>
      <c r="H31" s="744">
        <v>0</v>
      </c>
      <c r="I31" s="765">
        <f>G31-H31</f>
        <v>0</v>
      </c>
      <c r="J31" s="765">
        <f>$F31*I31</f>
        <v>0</v>
      </c>
      <c r="K31" s="765">
        <f>J31/1000000</f>
        <v>0</v>
      </c>
      <c r="L31" s="743">
        <v>0</v>
      </c>
      <c r="M31" s="744">
        <v>0</v>
      </c>
      <c r="N31" s="765">
        <f>L31-M31</f>
        <v>0</v>
      </c>
      <c r="O31" s="765">
        <f>$F31*N31</f>
        <v>0</v>
      </c>
      <c r="P31" s="765">
        <f>O31/1000000</f>
        <v>0</v>
      </c>
      <c r="Q31" s="766" t="s">
        <v>465</v>
      </c>
    </row>
    <row r="32" spans="1:17" ht="17.25" customHeight="1">
      <c r="A32" s="260"/>
      <c r="B32" s="274" t="s">
        <v>167</v>
      </c>
      <c r="C32" s="304"/>
      <c r="D32" s="81"/>
      <c r="E32" s="81"/>
      <c r="F32" s="312"/>
      <c r="G32" s="414"/>
      <c r="H32" s="417"/>
      <c r="I32" s="314"/>
      <c r="J32" s="314"/>
      <c r="K32" s="314"/>
      <c r="L32" s="316"/>
      <c r="M32" s="314"/>
      <c r="N32" s="314"/>
      <c r="O32" s="314"/>
      <c r="P32" s="314"/>
      <c r="Q32" s="470"/>
    </row>
    <row r="33" spans="1:17" ht="18.75" customHeight="1">
      <c r="A33" s="260">
        <v>21</v>
      </c>
      <c r="B33" s="303" t="s">
        <v>15</v>
      </c>
      <c r="C33" s="304">
        <v>5295151</v>
      </c>
      <c r="D33" s="121" t="s">
        <v>12</v>
      </c>
      <c r="E33" s="93" t="s">
        <v>346</v>
      </c>
      <c r="F33" s="312">
        <v>-1000</v>
      </c>
      <c r="G33" s="333">
        <v>2787</v>
      </c>
      <c r="H33" s="334">
        <v>1577</v>
      </c>
      <c r="I33" s="314">
        <f>G33-H33</f>
        <v>1210</v>
      </c>
      <c r="J33" s="314">
        <f>$F33*I33</f>
        <v>-1210000</v>
      </c>
      <c r="K33" s="314">
        <f>J33/1000000</f>
        <v>-1.21</v>
      </c>
      <c r="L33" s="333">
        <v>983184</v>
      </c>
      <c r="M33" s="334">
        <v>983184</v>
      </c>
      <c r="N33" s="314">
        <f>L33-M33</f>
        <v>0</v>
      </c>
      <c r="O33" s="314">
        <f>$F33*N33</f>
        <v>0</v>
      </c>
      <c r="P33" s="314">
        <f>O33/1000000</f>
        <v>0</v>
      </c>
      <c r="Q33" s="487"/>
    </row>
    <row r="34" spans="1:17" ht="18.75" customHeight="1">
      <c r="A34" s="260"/>
      <c r="B34" s="303"/>
      <c r="C34" s="304"/>
      <c r="D34" s="121"/>
      <c r="E34" s="93"/>
      <c r="F34" s="312">
        <v>-1000</v>
      </c>
      <c r="G34" s="333"/>
      <c r="H34" s="334"/>
      <c r="I34" s="314"/>
      <c r="J34" s="314"/>
      <c r="K34" s="314"/>
      <c r="L34" s="333">
        <v>984821</v>
      </c>
      <c r="M34" s="334">
        <v>984966</v>
      </c>
      <c r="N34" s="314">
        <f>L34-M34</f>
        <v>-145</v>
      </c>
      <c r="O34" s="314">
        <f>$F34*N34</f>
        <v>145000</v>
      </c>
      <c r="P34" s="314">
        <f>O34/1000000</f>
        <v>0.145</v>
      </c>
      <c r="Q34" s="487"/>
    </row>
    <row r="35" spans="1:17" ht="17.25" customHeight="1">
      <c r="A35" s="260">
        <v>22</v>
      </c>
      <c r="B35" s="303" t="s">
        <v>16</v>
      </c>
      <c r="C35" s="304">
        <v>4864970</v>
      </c>
      <c r="D35" s="121" t="s">
        <v>12</v>
      </c>
      <c r="E35" s="93" t="s">
        <v>346</v>
      </c>
      <c r="F35" s="312">
        <v>-1000</v>
      </c>
      <c r="G35" s="333">
        <v>996988</v>
      </c>
      <c r="H35" s="334">
        <v>997193</v>
      </c>
      <c r="I35" s="314">
        <f>G35-H35</f>
        <v>-205</v>
      </c>
      <c r="J35" s="314">
        <f>$F35*I35</f>
        <v>205000</v>
      </c>
      <c r="K35" s="314">
        <f>J35/1000000</f>
        <v>0.205</v>
      </c>
      <c r="L35" s="333">
        <v>983582</v>
      </c>
      <c r="M35" s="334">
        <v>983648</v>
      </c>
      <c r="N35" s="314">
        <f>L35-M35</f>
        <v>-66</v>
      </c>
      <c r="O35" s="314">
        <f>$F35*N35</f>
        <v>66000</v>
      </c>
      <c r="P35" s="314">
        <f>O35/1000000</f>
        <v>0.066</v>
      </c>
      <c r="Q35" s="470"/>
    </row>
    <row r="36" spans="1:17" ht="15.75" customHeight="1">
      <c r="A36" s="260">
        <v>23</v>
      </c>
      <c r="B36" s="303" t="s">
        <v>17</v>
      </c>
      <c r="C36" s="304">
        <v>5295147</v>
      </c>
      <c r="D36" s="121" t="s">
        <v>12</v>
      </c>
      <c r="E36" s="93" t="s">
        <v>346</v>
      </c>
      <c r="F36" s="312">
        <v>-1000</v>
      </c>
      <c r="G36" s="333">
        <v>997254</v>
      </c>
      <c r="H36" s="334">
        <v>996418</v>
      </c>
      <c r="I36" s="314">
        <f>G36-H36</f>
        <v>836</v>
      </c>
      <c r="J36" s="314">
        <f>$F36*I36</f>
        <v>-836000</v>
      </c>
      <c r="K36" s="314">
        <f>J36/1000000</f>
        <v>-0.836</v>
      </c>
      <c r="L36" s="333">
        <v>996832</v>
      </c>
      <c r="M36" s="334">
        <v>997331</v>
      </c>
      <c r="N36" s="314">
        <f>L36-M36</f>
        <v>-499</v>
      </c>
      <c r="O36" s="314">
        <f>$F36*N36</f>
        <v>499000</v>
      </c>
      <c r="P36" s="314">
        <f>O36/1000000</f>
        <v>0.499</v>
      </c>
      <c r="Q36" s="470"/>
    </row>
    <row r="37" spans="1:17" ht="15.75" customHeight="1">
      <c r="A37" s="260">
        <v>24</v>
      </c>
      <c r="B37" s="276" t="s">
        <v>165</v>
      </c>
      <c r="C37" s="304">
        <v>4864995</v>
      </c>
      <c r="D37" s="81" t="s">
        <v>12</v>
      </c>
      <c r="E37" s="93" t="s">
        <v>346</v>
      </c>
      <c r="F37" s="312">
        <v>-1000</v>
      </c>
      <c r="G37" s="333">
        <v>13692</v>
      </c>
      <c r="H37" s="334">
        <v>13900</v>
      </c>
      <c r="I37" s="314">
        <f>G37-H37</f>
        <v>-208</v>
      </c>
      <c r="J37" s="314">
        <f>$F37*I37</f>
        <v>208000</v>
      </c>
      <c r="K37" s="314">
        <f>J37/1000000</f>
        <v>0.208</v>
      </c>
      <c r="L37" s="333">
        <v>996567</v>
      </c>
      <c r="M37" s="334">
        <v>996634</v>
      </c>
      <c r="N37" s="314">
        <f>L37-M37</f>
        <v>-67</v>
      </c>
      <c r="O37" s="314">
        <f>$F37*N37</f>
        <v>67000</v>
      </c>
      <c r="P37" s="314">
        <f>O37/1000000</f>
        <v>0.067</v>
      </c>
      <c r="Q37" s="736"/>
    </row>
    <row r="38" spans="1:17" ht="17.25" customHeight="1">
      <c r="A38" s="260"/>
      <c r="B38" s="305" t="s">
        <v>168</v>
      </c>
      <c r="C38" s="304"/>
      <c r="D38" s="121"/>
      <c r="E38" s="121"/>
      <c r="F38" s="312"/>
      <c r="G38" s="414"/>
      <c r="H38" s="417"/>
      <c r="I38" s="314"/>
      <c r="J38" s="314"/>
      <c r="K38" s="314"/>
      <c r="L38" s="316"/>
      <c r="M38" s="314"/>
      <c r="N38" s="314"/>
      <c r="O38" s="314"/>
      <c r="P38" s="314"/>
      <c r="Q38" s="470"/>
    </row>
    <row r="39" spans="1:17" ht="19.5" customHeight="1">
      <c r="A39" s="260"/>
      <c r="B39" s="305" t="s">
        <v>39</v>
      </c>
      <c r="C39" s="304"/>
      <c r="D39" s="121"/>
      <c r="E39" s="121"/>
      <c r="F39" s="312"/>
      <c r="G39" s="414"/>
      <c r="H39" s="417"/>
      <c r="I39" s="314"/>
      <c r="J39" s="314"/>
      <c r="K39" s="314"/>
      <c r="L39" s="316"/>
      <c r="M39" s="314"/>
      <c r="N39" s="314"/>
      <c r="O39" s="314"/>
      <c r="P39" s="314"/>
      <c r="Q39" s="470"/>
    </row>
    <row r="40" spans="1:17" s="747" customFormat="1" ht="22.5" customHeight="1">
      <c r="A40" s="760">
        <v>25</v>
      </c>
      <c r="B40" s="761" t="s">
        <v>169</v>
      </c>
      <c r="C40" s="753">
        <v>5128435</v>
      </c>
      <c r="D40" s="762" t="s">
        <v>12</v>
      </c>
      <c r="E40" s="763" t="s">
        <v>346</v>
      </c>
      <c r="F40" s="764">
        <v>800</v>
      </c>
      <c r="G40" s="743">
        <v>999983</v>
      </c>
      <c r="H40" s="744">
        <v>1000004</v>
      </c>
      <c r="I40" s="765">
        <f>G40-H40</f>
        <v>-21</v>
      </c>
      <c r="J40" s="765">
        <f>$F40*I40</f>
        <v>-16800</v>
      </c>
      <c r="K40" s="765">
        <f>J40/1000000</f>
        <v>-0.0168</v>
      </c>
      <c r="L40" s="743">
        <v>1781</v>
      </c>
      <c r="M40" s="334">
        <v>1693</v>
      </c>
      <c r="N40" s="765">
        <f>L40-M40</f>
        <v>88</v>
      </c>
      <c r="O40" s="765">
        <f>$F40*N40</f>
        <v>70400</v>
      </c>
      <c r="P40" s="765">
        <f>O40/1000000</f>
        <v>0.0704</v>
      </c>
      <c r="Q40" s="779"/>
    </row>
    <row r="41" spans="1:17" ht="18.75" customHeight="1">
      <c r="A41" s="260"/>
      <c r="B41" s="274" t="s">
        <v>170</v>
      </c>
      <c r="C41" s="304"/>
      <c r="D41" s="81"/>
      <c r="E41" s="81"/>
      <c r="F41" s="312"/>
      <c r="G41" s="414"/>
      <c r="H41" s="417"/>
      <c r="I41" s="314"/>
      <c r="J41" s="314"/>
      <c r="K41" s="314"/>
      <c r="L41" s="316"/>
      <c r="M41" s="314"/>
      <c r="N41" s="314"/>
      <c r="O41" s="314"/>
      <c r="P41" s="314"/>
      <c r="Q41" s="470"/>
    </row>
    <row r="42" spans="1:17" ht="22.5" customHeight="1">
      <c r="A42" s="260">
        <v>26</v>
      </c>
      <c r="B42" s="276" t="s">
        <v>15</v>
      </c>
      <c r="C42" s="304">
        <v>5269210</v>
      </c>
      <c r="D42" s="81" t="s">
        <v>12</v>
      </c>
      <c r="E42" s="93" t="s">
        <v>346</v>
      </c>
      <c r="F42" s="312">
        <v>-1000</v>
      </c>
      <c r="G42" s="333">
        <v>978935</v>
      </c>
      <c r="H42" s="269">
        <v>979449</v>
      </c>
      <c r="I42" s="314">
        <f>G42-H42</f>
        <v>-514</v>
      </c>
      <c r="J42" s="314">
        <f>$F42*I42</f>
        <v>514000</v>
      </c>
      <c r="K42" s="314">
        <f>J42/1000000</f>
        <v>0.514</v>
      </c>
      <c r="L42" s="333">
        <v>978303</v>
      </c>
      <c r="M42" s="269">
        <v>978303</v>
      </c>
      <c r="N42" s="314">
        <f>L42-M42</f>
        <v>0</v>
      </c>
      <c r="O42" s="314">
        <f>$F42*N42</f>
        <v>0</v>
      </c>
      <c r="P42" s="314">
        <f>O42/1000000</f>
        <v>0</v>
      </c>
      <c r="Q42" s="470"/>
    </row>
    <row r="43" spans="1:17" s="747" customFormat="1" ht="22.5" customHeight="1">
      <c r="A43" s="760">
        <v>27</v>
      </c>
      <c r="B43" s="761" t="s">
        <v>16</v>
      </c>
      <c r="C43" s="753">
        <v>5269211</v>
      </c>
      <c r="D43" s="762" t="s">
        <v>12</v>
      </c>
      <c r="E43" s="763" t="s">
        <v>346</v>
      </c>
      <c r="F43" s="764">
        <v>-1000</v>
      </c>
      <c r="G43" s="743">
        <v>991515</v>
      </c>
      <c r="H43" s="754">
        <v>991515</v>
      </c>
      <c r="I43" s="765">
        <f>G43-H43</f>
        <v>0</v>
      </c>
      <c r="J43" s="765">
        <f>$F43*I43</f>
        <v>0</v>
      </c>
      <c r="K43" s="765">
        <f>J43/1000000</f>
        <v>0</v>
      </c>
      <c r="L43" s="743">
        <v>985938</v>
      </c>
      <c r="M43" s="754">
        <v>985938</v>
      </c>
      <c r="N43" s="765">
        <f>L43-M43</f>
        <v>0</v>
      </c>
      <c r="O43" s="765">
        <f>$F43*N43</f>
        <v>0</v>
      </c>
      <c r="P43" s="765">
        <f>O43/1000000</f>
        <v>0</v>
      </c>
      <c r="Q43" s="767"/>
    </row>
    <row r="44" spans="1:17" s="747" customFormat="1" ht="22.5" customHeight="1">
      <c r="A44" s="760">
        <v>28</v>
      </c>
      <c r="B44" s="761" t="s">
        <v>17</v>
      </c>
      <c r="C44" s="753">
        <v>5269209</v>
      </c>
      <c r="D44" s="762" t="s">
        <v>12</v>
      </c>
      <c r="E44" s="763" t="s">
        <v>346</v>
      </c>
      <c r="F44" s="764">
        <v>-1000</v>
      </c>
      <c r="G44" s="743">
        <v>978707</v>
      </c>
      <c r="H44" s="754">
        <v>977855</v>
      </c>
      <c r="I44" s="765">
        <f>G44-H44</f>
        <v>852</v>
      </c>
      <c r="J44" s="765">
        <f>$F44*I44</f>
        <v>-852000</v>
      </c>
      <c r="K44" s="765">
        <f>J44/1000000</f>
        <v>-0.852</v>
      </c>
      <c r="L44" s="743">
        <v>999323</v>
      </c>
      <c r="M44" s="754">
        <v>999323</v>
      </c>
      <c r="N44" s="765">
        <f>L44-M44</f>
        <v>0</v>
      </c>
      <c r="O44" s="765">
        <f>$F44*N44</f>
        <v>0</v>
      </c>
      <c r="P44" s="765">
        <f>O44/1000000</f>
        <v>0</v>
      </c>
      <c r="Q44" s="767" t="s">
        <v>455</v>
      </c>
    </row>
    <row r="45" spans="1:17" s="747" customFormat="1" ht="22.5" customHeight="1">
      <c r="A45" s="760"/>
      <c r="B45" s="761"/>
      <c r="C45" s="753"/>
      <c r="D45" s="762"/>
      <c r="E45" s="763"/>
      <c r="F45" s="764">
        <v>-1000</v>
      </c>
      <c r="G45" s="743">
        <v>977019</v>
      </c>
      <c r="H45" s="754">
        <v>976936</v>
      </c>
      <c r="I45" s="765">
        <f>G45-H45</f>
        <v>83</v>
      </c>
      <c r="J45" s="765">
        <f>$F45*I45</f>
        <v>-83000</v>
      </c>
      <c r="K45" s="765">
        <f>J45/1000000</f>
        <v>-0.083</v>
      </c>
      <c r="L45" s="743"/>
      <c r="M45" s="754"/>
      <c r="N45" s="765"/>
      <c r="O45" s="765"/>
      <c r="P45" s="765"/>
      <c r="Q45" s="767"/>
    </row>
    <row r="46" spans="1:17" ht="18.75" customHeight="1">
      <c r="A46" s="260"/>
      <c r="B46" s="305" t="s">
        <v>171</v>
      </c>
      <c r="C46" s="304"/>
      <c r="D46" s="121"/>
      <c r="E46" s="121"/>
      <c r="F46" s="310"/>
      <c r="G46" s="414"/>
      <c r="H46" s="417"/>
      <c r="I46" s="314"/>
      <c r="J46" s="314"/>
      <c r="K46" s="314"/>
      <c r="L46" s="316"/>
      <c r="M46" s="314"/>
      <c r="N46" s="314"/>
      <c r="O46" s="314"/>
      <c r="P46" s="314"/>
      <c r="Q46" s="470"/>
    </row>
    <row r="47" spans="1:17" ht="22.5" customHeight="1">
      <c r="A47" s="260">
        <v>29</v>
      </c>
      <c r="B47" s="303" t="s">
        <v>425</v>
      </c>
      <c r="C47" s="304">
        <v>4865010</v>
      </c>
      <c r="D47" s="121" t="s">
        <v>12</v>
      </c>
      <c r="E47" s="93" t="s">
        <v>346</v>
      </c>
      <c r="F47" s="312">
        <v>-1000</v>
      </c>
      <c r="G47" s="333">
        <v>995783</v>
      </c>
      <c r="H47" s="334">
        <v>995462</v>
      </c>
      <c r="I47" s="314">
        <f>G47-H47</f>
        <v>321</v>
      </c>
      <c r="J47" s="314">
        <f>$F47*I47</f>
        <v>-321000</v>
      </c>
      <c r="K47" s="314">
        <f>J47/1000000</f>
        <v>-0.321</v>
      </c>
      <c r="L47" s="333">
        <v>988711</v>
      </c>
      <c r="M47" s="334">
        <v>988730</v>
      </c>
      <c r="N47" s="314">
        <f>L47-M47</f>
        <v>-19</v>
      </c>
      <c r="O47" s="314">
        <f>$F47*N47</f>
        <v>19000</v>
      </c>
      <c r="P47" s="314">
        <f>O47/1000000</f>
        <v>0.019</v>
      </c>
      <c r="Q47" s="470"/>
    </row>
    <row r="48" spans="1:17" ht="22.5" customHeight="1">
      <c r="A48" s="260">
        <v>30</v>
      </c>
      <c r="B48" s="303" t="s">
        <v>426</v>
      </c>
      <c r="C48" s="304">
        <v>4864965</v>
      </c>
      <c r="D48" s="121" t="s">
        <v>12</v>
      </c>
      <c r="E48" s="93" t="s">
        <v>346</v>
      </c>
      <c r="F48" s="312">
        <v>-1000</v>
      </c>
      <c r="G48" s="333">
        <v>992965</v>
      </c>
      <c r="H48" s="334">
        <v>992225</v>
      </c>
      <c r="I48" s="314">
        <f>G48-H48</f>
        <v>740</v>
      </c>
      <c r="J48" s="314">
        <f>$F48*I48</f>
        <v>-740000</v>
      </c>
      <c r="K48" s="314">
        <f>J48/1000000</f>
        <v>-0.74</v>
      </c>
      <c r="L48" s="333">
        <v>928172</v>
      </c>
      <c r="M48" s="334">
        <v>928179</v>
      </c>
      <c r="N48" s="314">
        <f>L48-M48</f>
        <v>-7</v>
      </c>
      <c r="O48" s="314">
        <f>$F48*N48</f>
        <v>7000</v>
      </c>
      <c r="P48" s="314">
        <f>O48/1000000</f>
        <v>0.007</v>
      </c>
      <c r="Q48" s="470"/>
    </row>
    <row r="49" spans="1:17" ht="22.5" customHeight="1">
      <c r="A49" s="260">
        <v>31</v>
      </c>
      <c r="B49" s="276" t="s">
        <v>427</v>
      </c>
      <c r="C49" s="304">
        <v>4864933</v>
      </c>
      <c r="D49" s="81" t="s">
        <v>12</v>
      </c>
      <c r="E49" s="93" t="s">
        <v>346</v>
      </c>
      <c r="F49" s="312">
        <v>-1000</v>
      </c>
      <c r="G49" s="333">
        <v>6440</v>
      </c>
      <c r="H49" s="334">
        <v>5612</v>
      </c>
      <c r="I49" s="314">
        <f>G49-H49</f>
        <v>828</v>
      </c>
      <c r="J49" s="314">
        <f>$F49*I49</f>
        <v>-828000</v>
      </c>
      <c r="K49" s="314">
        <f>J49/1000000</f>
        <v>-0.828</v>
      </c>
      <c r="L49" s="333">
        <v>33392</v>
      </c>
      <c r="M49" s="334">
        <v>33392</v>
      </c>
      <c r="N49" s="314">
        <f>L49-M49</f>
        <v>0</v>
      </c>
      <c r="O49" s="314">
        <f>$F49*N49</f>
        <v>0</v>
      </c>
      <c r="P49" s="314">
        <f>O49/1000000</f>
        <v>0</v>
      </c>
      <c r="Q49" s="470"/>
    </row>
    <row r="50" spans="1:17" ht="22.5" customHeight="1">
      <c r="A50" s="260">
        <v>32</v>
      </c>
      <c r="B50" s="303" t="s">
        <v>428</v>
      </c>
      <c r="C50" s="304">
        <v>4864904</v>
      </c>
      <c r="D50" s="121" t="s">
        <v>12</v>
      </c>
      <c r="E50" s="93" t="s">
        <v>346</v>
      </c>
      <c r="F50" s="312">
        <v>-1000</v>
      </c>
      <c r="G50" s="333">
        <v>997842</v>
      </c>
      <c r="H50" s="334">
        <v>997286</v>
      </c>
      <c r="I50" s="314">
        <f>G50-H50</f>
        <v>556</v>
      </c>
      <c r="J50" s="314">
        <f>$F50*I50</f>
        <v>-556000</v>
      </c>
      <c r="K50" s="314">
        <f>J50/1000000</f>
        <v>-0.556</v>
      </c>
      <c r="L50" s="333">
        <v>996142</v>
      </c>
      <c r="M50" s="334">
        <v>996142</v>
      </c>
      <c r="N50" s="314">
        <f>L50-M50</f>
        <v>0</v>
      </c>
      <c r="O50" s="314">
        <f>$F50*N50</f>
        <v>0</v>
      </c>
      <c r="P50" s="314">
        <f>O50/1000000</f>
        <v>0</v>
      </c>
      <c r="Q50" s="470"/>
    </row>
    <row r="51" spans="1:17" ht="22.5" customHeight="1">
      <c r="A51" s="260">
        <v>33</v>
      </c>
      <c r="B51" s="303" t="s">
        <v>429</v>
      </c>
      <c r="C51" s="304">
        <v>4864942</v>
      </c>
      <c r="D51" s="121" t="s">
        <v>12</v>
      </c>
      <c r="E51" s="93" t="s">
        <v>346</v>
      </c>
      <c r="F51" s="314">
        <v>-1000</v>
      </c>
      <c r="G51" s="333">
        <v>999803</v>
      </c>
      <c r="H51" s="744">
        <v>999421</v>
      </c>
      <c r="I51" s="314">
        <f>G51-H51</f>
        <v>382</v>
      </c>
      <c r="J51" s="314">
        <f>$F51*I51</f>
        <v>-382000</v>
      </c>
      <c r="K51" s="314">
        <f>J51/1000000</f>
        <v>-0.382</v>
      </c>
      <c r="L51" s="333">
        <v>999725</v>
      </c>
      <c r="M51" s="334">
        <v>999728</v>
      </c>
      <c r="N51" s="314">
        <f>L51-M51</f>
        <v>-3</v>
      </c>
      <c r="O51" s="314">
        <f>$F51*N51</f>
        <v>3000</v>
      </c>
      <c r="P51" s="314">
        <f>O51/1000000</f>
        <v>0.003</v>
      </c>
      <c r="Q51" s="470"/>
    </row>
    <row r="52" spans="1:17" ht="18" customHeight="1" thickBot="1">
      <c r="A52" s="391" t="s">
        <v>335</v>
      </c>
      <c r="B52" s="306"/>
      <c r="C52" s="307"/>
      <c r="D52" s="252"/>
      <c r="E52" s="253"/>
      <c r="F52" s="312"/>
      <c r="G52" s="415"/>
      <c r="H52" s="416"/>
      <c r="I52" s="318"/>
      <c r="J52" s="318"/>
      <c r="K52" s="318"/>
      <c r="L52" s="318"/>
      <c r="M52" s="318"/>
      <c r="N52" s="318"/>
      <c r="O52" s="318"/>
      <c r="P52" s="609" t="str">
        <f>NDPL!$Q$1</f>
        <v>JANUARY-2018</v>
      </c>
      <c r="Q52" s="609"/>
    </row>
    <row r="53" spans="1:17" ht="19.5" customHeight="1" thickTop="1">
      <c r="A53" s="271"/>
      <c r="B53" s="274" t="s">
        <v>172</v>
      </c>
      <c r="C53" s="304"/>
      <c r="D53" s="81"/>
      <c r="E53" s="81"/>
      <c r="F53" s="404"/>
      <c r="G53" s="414"/>
      <c r="H53" s="417"/>
      <c r="I53" s="314"/>
      <c r="J53" s="314"/>
      <c r="K53" s="314"/>
      <c r="L53" s="316"/>
      <c r="M53" s="314"/>
      <c r="N53" s="314"/>
      <c r="O53" s="314"/>
      <c r="P53" s="314"/>
      <c r="Q53" s="457"/>
    </row>
    <row r="54" spans="1:17" s="747" customFormat="1" ht="15" customHeight="1">
      <c r="A54" s="760">
        <v>34</v>
      </c>
      <c r="B54" s="761" t="s">
        <v>15</v>
      </c>
      <c r="C54" s="753">
        <v>4864962</v>
      </c>
      <c r="D54" s="762" t="s">
        <v>12</v>
      </c>
      <c r="E54" s="763" t="s">
        <v>346</v>
      </c>
      <c r="F54" s="764">
        <v>-1000</v>
      </c>
      <c r="G54" s="743">
        <v>7039</v>
      </c>
      <c r="H54" s="744">
        <v>6837</v>
      </c>
      <c r="I54" s="765">
        <f>G54-H54</f>
        <v>202</v>
      </c>
      <c r="J54" s="765">
        <f>$F54*I54</f>
        <v>-202000</v>
      </c>
      <c r="K54" s="765">
        <f>J54/1000000</f>
        <v>-0.202</v>
      </c>
      <c r="L54" s="743">
        <v>999945</v>
      </c>
      <c r="M54" s="744">
        <v>999954</v>
      </c>
      <c r="N54" s="765">
        <f>L54-M54</f>
        <v>-9</v>
      </c>
      <c r="O54" s="765">
        <f>$F54*N54</f>
        <v>9000</v>
      </c>
      <c r="P54" s="765">
        <f>O54/1000000</f>
        <v>0.009</v>
      </c>
      <c r="Q54" s="768"/>
    </row>
    <row r="55" spans="1:17" s="747" customFormat="1" ht="16.5" customHeight="1">
      <c r="A55" s="760">
        <v>35</v>
      </c>
      <c r="B55" s="761" t="s">
        <v>16</v>
      </c>
      <c r="C55" s="753">
        <v>5128455</v>
      </c>
      <c r="D55" s="762" t="s">
        <v>12</v>
      </c>
      <c r="E55" s="763" t="s">
        <v>346</v>
      </c>
      <c r="F55" s="764">
        <v>-500</v>
      </c>
      <c r="G55" s="743">
        <v>10931</v>
      </c>
      <c r="H55" s="744">
        <v>10543</v>
      </c>
      <c r="I55" s="765">
        <f>G55-H55</f>
        <v>388</v>
      </c>
      <c r="J55" s="765">
        <f>$F55*I55</f>
        <v>-194000</v>
      </c>
      <c r="K55" s="765">
        <f>J55/1000000</f>
        <v>-0.194</v>
      </c>
      <c r="L55" s="743">
        <v>998250</v>
      </c>
      <c r="M55" s="744">
        <v>998355</v>
      </c>
      <c r="N55" s="765">
        <f>L55-M55</f>
        <v>-105</v>
      </c>
      <c r="O55" s="765">
        <f>$F55*N55</f>
        <v>52500</v>
      </c>
      <c r="P55" s="765">
        <f>O55/1000000</f>
        <v>0.0525</v>
      </c>
      <c r="Q55" s="746"/>
    </row>
    <row r="56" spans="1:17" s="479" customFormat="1" ht="15.75" customHeight="1">
      <c r="A56" s="860">
        <v>36</v>
      </c>
      <c r="B56" s="861" t="s">
        <v>17</v>
      </c>
      <c r="C56" s="862">
        <v>4864979</v>
      </c>
      <c r="D56" s="863" t="s">
        <v>12</v>
      </c>
      <c r="E56" s="717" t="s">
        <v>346</v>
      </c>
      <c r="F56" s="871">
        <v>-2000</v>
      </c>
      <c r="G56" s="476">
        <v>38741</v>
      </c>
      <c r="H56" s="477">
        <v>32453</v>
      </c>
      <c r="I56" s="865">
        <f>G56-H56</f>
        <v>6288</v>
      </c>
      <c r="J56" s="865">
        <f>$F56*I56</f>
        <v>-12576000</v>
      </c>
      <c r="K56" s="865">
        <f>J56/1000000</f>
        <v>-12.576</v>
      </c>
      <c r="L56" s="476">
        <v>969570</v>
      </c>
      <c r="M56" s="477">
        <v>969570</v>
      </c>
      <c r="N56" s="865">
        <f>L56-M56</f>
        <v>0</v>
      </c>
      <c r="O56" s="865">
        <f>$F56*N56</f>
        <v>0</v>
      </c>
      <c r="P56" s="865">
        <f>O56/1000000</f>
        <v>0</v>
      </c>
      <c r="Q56" s="872"/>
    </row>
    <row r="57" spans="1:17" ht="13.5" customHeight="1">
      <c r="A57" s="260"/>
      <c r="B57" s="305" t="s">
        <v>173</v>
      </c>
      <c r="C57" s="304"/>
      <c r="D57" s="121"/>
      <c r="E57" s="121"/>
      <c r="F57" s="312"/>
      <c r="G57" s="414"/>
      <c r="H57" s="417"/>
      <c r="I57" s="314"/>
      <c r="J57" s="314"/>
      <c r="K57" s="314"/>
      <c r="L57" s="316"/>
      <c r="M57" s="314"/>
      <c r="N57" s="314"/>
      <c r="O57" s="314"/>
      <c r="P57" s="314"/>
      <c r="Q57" s="457"/>
    </row>
    <row r="58" spans="1:17" ht="15" customHeight="1">
      <c r="A58" s="260">
        <v>37</v>
      </c>
      <c r="B58" s="303" t="s">
        <v>15</v>
      </c>
      <c r="C58" s="304">
        <v>4865018</v>
      </c>
      <c r="D58" s="121" t="s">
        <v>12</v>
      </c>
      <c r="E58" s="93" t="s">
        <v>346</v>
      </c>
      <c r="F58" s="312"/>
      <c r="G58" s="333">
        <v>1000</v>
      </c>
      <c r="H58" s="269">
        <v>373</v>
      </c>
      <c r="I58" s="314">
        <f>G58-H58</f>
        <v>627</v>
      </c>
      <c r="J58" s="314">
        <f>$F58*I58</f>
        <v>0</v>
      </c>
      <c r="K58" s="314">
        <f>J58/1000000</f>
        <v>0</v>
      </c>
      <c r="L58" s="333">
        <v>999939</v>
      </c>
      <c r="M58" s="269">
        <v>999982</v>
      </c>
      <c r="N58" s="314">
        <f>L58-M58</f>
        <v>-43</v>
      </c>
      <c r="O58" s="314">
        <f>$F58*N58</f>
        <v>0</v>
      </c>
      <c r="P58" s="314">
        <f>O58/1000000</f>
        <v>0</v>
      </c>
      <c r="Q58" s="457" t="s">
        <v>462</v>
      </c>
    </row>
    <row r="59" spans="1:17" ht="17.25" customHeight="1">
      <c r="A59" s="260">
        <v>38</v>
      </c>
      <c r="B59" s="303" t="s">
        <v>16</v>
      </c>
      <c r="C59" s="304">
        <v>4864967</v>
      </c>
      <c r="D59" s="121" t="s">
        <v>12</v>
      </c>
      <c r="E59" s="93" t="s">
        <v>346</v>
      </c>
      <c r="F59" s="312">
        <v>-1000</v>
      </c>
      <c r="G59" s="333">
        <v>994397</v>
      </c>
      <c r="H59" s="269">
        <v>994397</v>
      </c>
      <c r="I59" s="314">
        <f>G59-H59</f>
        <v>0</v>
      </c>
      <c r="J59" s="314">
        <f>$F59*I59</f>
        <v>0</v>
      </c>
      <c r="K59" s="314">
        <f>J59/1000000</f>
        <v>0</v>
      </c>
      <c r="L59" s="333">
        <v>927385</v>
      </c>
      <c r="M59" s="269">
        <v>927385</v>
      </c>
      <c r="N59" s="314">
        <f>L59-M59</f>
        <v>0</v>
      </c>
      <c r="O59" s="314">
        <f>$F59*N59</f>
        <v>0</v>
      </c>
      <c r="P59" s="314">
        <f>O59/1000000</f>
        <v>0</v>
      </c>
      <c r="Q59" s="457"/>
    </row>
    <row r="60" spans="1:17" s="747" customFormat="1" ht="17.25" customHeight="1">
      <c r="A60" s="760">
        <v>39</v>
      </c>
      <c r="B60" s="761" t="s">
        <v>17</v>
      </c>
      <c r="C60" s="753">
        <v>5295144</v>
      </c>
      <c r="D60" s="762" t="s">
        <v>12</v>
      </c>
      <c r="E60" s="763" t="s">
        <v>346</v>
      </c>
      <c r="F60" s="764">
        <v>-1000</v>
      </c>
      <c r="G60" s="743">
        <v>1000585</v>
      </c>
      <c r="H60" s="754">
        <v>999920</v>
      </c>
      <c r="I60" s="765">
        <f>G60-H60</f>
        <v>665</v>
      </c>
      <c r="J60" s="765">
        <f>$F60*I60</f>
        <v>-665000</v>
      </c>
      <c r="K60" s="765">
        <f>J60/1000000</f>
        <v>-0.665</v>
      </c>
      <c r="L60" s="743">
        <v>999315</v>
      </c>
      <c r="M60" s="754">
        <v>999610</v>
      </c>
      <c r="N60" s="765">
        <f>L60-M60</f>
        <v>-295</v>
      </c>
      <c r="O60" s="765">
        <f>$F60*N60</f>
        <v>295000</v>
      </c>
      <c r="P60" s="765">
        <f>O60/1000000</f>
        <v>0.295</v>
      </c>
      <c r="Q60" s="768" t="s">
        <v>457</v>
      </c>
    </row>
    <row r="61" spans="1:17" ht="17.25" customHeight="1">
      <c r="A61" s="260">
        <v>40</v>
      </c>
      <c r="B61" s="303" t="s">
        <v>165</v>
      </c>
      <c r="C61" s="304">
        <v>4864964</v>
      </c>
      <c r="D61" s="121" t="s">
        <v>12</v>
      </c>
      <c r="E61" s="93" t="s">
        <v>346</v>
      </c>
      <c r="F61" s="312">
        <v>-2000</v>
      </c>
      <c r="G61" s="333">
        <v>1000234</v>
      </c>
      <c r="H61" s="269">
        <v>999121</v>
      </c>
      <c r="I61" s="334">
        <f>G61-H61</f>
        <v>1113</v>
      </c>
      <c r="J61" s="334">
        <f>$F61*I61</f>
        <v>-2226000</v>
      </c>
      <c r="K61" s="334">
        <f>J61/1000000</f>
        <v>-2.226</v>
      </c>
      <c r="L61" s="333">
        <v>999118</v>
      </c>
      <c r="M61" s="269">
        <v>999132</v>
      </c>
      <c r="N61" s="334">
        <f>L61-M61</f>
        <v>-14</v>
      </c>
      <c r="O61" s="334">
        <f>$F61*N61</f>
        <v>28000</v>
      </c>
      <c r="P61" s="334">
        <f>O61/1000000</f>
        <v>0.028</v>
      </c>
      <c r="Q61" s="494"/>
    </row>
    <row r="62" spans="1:17" ht="17.25" customHeight="1">
      <c r="A62" s="260"/>
      <c r="B62" s="305" t="s">
        <v>119</v>
      </c>
      <c r="C62" s="304"/>
      <c r="D62" s="121"/>
      <c r="E62" s="93"/>
      <c r="F62" s="310"/>
      <c r="G62" s="414"/>
      <c r="H62" s="417"/>
      <c r="I62" s="314"/>
      <c r="J62" s="314"/>
      <c r="K62" s="314"/>
      <c r="L62" s="316"/>
      <c r="M62" s="314"/>
      <c r="N62" s="314"/>
      <c r="O62" s="314"/>
      <c r="P62" s="314"/>
      <c r="Q62" s="457"/>
    </row>
    <row r="63" spans="1:17" ht="15.75" customHeight="1">
      <c r="A63" s="260">
        <v>41</v>
      </c>
      <c r="B63" s="303" t="s">
        <v>368</v>
      </c>
      <c r="C63" s="304">
        <v>4864827</v>
      </c>
      <c r="D63" s="121" t="s">
        <v>12</v>
      </c>
      <c r="E63" s="93" t="s">
        <v>346</v>
      </c>
      <c r="F63" s="310">
        <v>-666.666</v>
      </c>
      <c r="G63" s="333">
        <v>973194</v>
      </c>
      <c r="H63" s="334">
        <v>970927</v>
      </c>
      <c r="I63" s="314">
        <f>G63-H63</f>
        <v>2267</v>
      </c>
      <c r="J63" s="314">
        <f>$F63*I63</f>
        <v>-1511331.8220000002</v>
      </c>
      <c r="K63" s="314">
        <f>J63/1000000</f>
        <v>-1.5113318220000003</v>
      </c>
      <c r="L63" s="333">
        <v>963750</v>
      </c>
      <c r="M63" s="334">
        <v>963750</v>
      </c>
      <c r="N63" s="314">
        <f>L63-M63</f>
        <v>0</v>
      </c>
      <c r="O63" s="314">
        <f>$F63*N63</f>
        <v>0</v>
      </c>
      <c r="P63" s="314">
        <f>O63/1000000</f>
        <v>0</v>
      </c>
      <c r="Q63" s="458"/>
    </row>
    <row r="64" spans="1:17" s="747" customFormat="1" ht="17.25" customHeight="1">
      <c r="A64" s="760">
        <v>42</v>
      </c>
      <c r="B64" s="761" t="s">
        <v>175</v>
      </c>
      <c r="C64" s="753">
        <v>4865003</v>
      </c>
      <c r="D64" s="762" t="s">
        <v>12</v>
      </c>
      <c r="E64" s="763" t="s">
        <v>346</v>
      </c>
      <c r="F64" s="770">
        <v>-2000</v>
      </c>
      <c r="G64" s="743">
        <v>4858</v>
      </c>
      <c r="H64" s="744">
        <v>3435</v>
      </c>
      <c r="I64" s="765">
        <f>G64-H64</f>
        <v>1423</v>
      </c>
      <c r="J64" s="765">
        <f>$F64*I64</f>
        <v>-2846000</v>
      </c>
      <c r="K64" s="765">
        <f>J64/1000000</f>
        <v>-2.846</v>
      </c>
      <c r="L64" s="743">
        <v>999749</v>
      </c>
      <c r="M64" s="744">
        <v>999749</v>
      </c>
      <c r="N64" s="765">
        <f>L64-M64</f>
        <v>0</v>
      </c>
      <c r="O64" s="765">
        <f>$F64*N64</f>
        <v>0</v>
      </c>
      <c r="P64" s="765">
        <f>O64/1000000</f>
        <v>0</v>
      </c>
      <c r="Q64" s="746"/>
    </row>
    <row r="65" spans="1:17" s="747" customFormat="1" ht="18.75" customHeight="1">
      <c r="A65" s="760"/>
      <c r="B65" s="771" t="s">
        <v>370</v>
      </c>
      <c r="C65" s="753"/>
      <c r="D65" s="762"/>
      <c r="E65" s="763"/>
      <c r="F65" s="772"/>
      <c r="G65" s="773"/>
      <c r="H65" s="774"/>
      <c r="I65" s="765"/>
      <c r="J65" s="765"/>
      <c r="K65" s="765"/>
      <c r="L65" s="755"/>
      <c r="M65" s="765"/>
      <c r="N65" s="765"/>
      <c r="O65" s="765"/>
      <c r="P65" s="765"/>
      <c r="Q65" s="746"/>
    </row>
    <row r="66" spans="1:17" s="747" customFormat="1" ht="21" customHeight="1">
      <c r="A66" s="760">
        <v>43</v>
      </c>
      <c r="B66" s="761" t="s">
        <v>368</v>
      </c>
      <c r="C66" s="753">
        <v>4865024</v>
      </c>
      <c r="D66" s="762" t="s">
        <v>12</v>
      </c>
      <c r="E66" s="763" t="s">
        <v>346</v>
      </c>
      <c r="F66" s="775">
        <v>-2000</v>
      </c>
      <c r="G66" s="743">
        <v>6417</v>
      </c>
      <c r="H66" s="744">
        <v>6278</v>
      </c>
      <c r="I66" s="765">
        <f>G66-H66</f>
        <v>139</v>
      </c>
      <c r="J66" s="765">
        <f>$F66*I66</f>
        <v>-278000</v>
      </c>
      <c r="K66" s="765">
        <f>J66/1000000</f>
        <v>-0.278</v>
      </c>
      <c r="L66" s="743">
        <v>2413</v>
      </c>
      <c r="M66" s="744">
        <v>2413</v>
      </c>
      <c r="N66" s="765">
        <f>L66-M66</f>
        <v>0</v>
      </c>
      <c r="O66" s="765">
        <f>$F66*N66</f>
        <v>0</v>
      </c>
      <c r="P66" s="765">
        <f>O66/1000000</f>
        <v>0</v>
      </c>
      <c r="Q66" s="746"/>
    </row>
    <row r="67" spans="1:17" s="747" customFormat="1" ht="21" customHeight="1">
      <c r="A67" s="760">
        <v>44</v>
      </c>
      <c r="B67" s="761" t="s">
        <v>175</v>
      </c>
      <c r="C67" s="753">
        <v>4864920</v>
      </c>
      <c r="D67" s="762" t="s">
        <v>12</v>
      </c>
      <c r="E67" s="763" t="s">
        <v>346</v>
      </c>
      <c r="F67" s="775">
        <v>-2000</v>
      </c>
      <c r="G67" s="743">
        <v>3202</v>
      </c>
      <c r="H67" s="744">
        <v>3118</v>
      </c>
      <c r="I67" s="765">
        <f>G67-H67</f>
        <v>84</v>
      </c>
      <c r="J67" s="765">
        <f>$F67*I67</f>
        <v>-168000</v>
      </c>
      <c r="K67" s="765">
        <f>J67/1000000</f>
        <v>-0.168</v>
      </c>
      <c r="L67" s="743">
        <v>1376</v>
      </c>
      <c r="M67" s="744">
        <v>1374</v>
      </c>
      <c r="N67" s="765">
        <f>L67-M67</f>
        <v>2</v>
      </c>
      <c r="O67" s="765">
        <f>$F67*N67</f>
        <v>-4000</v>
      </c>
      <c r="P67" s="765">
        <f>O67/1000000</f>
        <v>-0.004</v>
      </c>
      <c r="Q67" s="746"/>
    </row>
    <row r="68" spans="1:17" s="747" customFormat="1" ht="18" customHeight="1">
      <c r="A68" s="760"/>
      <c r="B68" s="776" t="s">
        <v>376</v>
      </c>
      <c r="C68" s="753"/>
      <c r="D68" s="762"/>
      <c r="E68" s="763"/>
      <c r="F68" s="775"/>
      <c r="G68" s="743"/>
      <c r="H68" s="744"/>
      <c r="I68" s="765"/>
      <c r="J68" s="765"/>
      <c r="K68" s="765"/>
      <c r="L68" s="743"/>
      <c r="M68" s="744"/>
      <c r="N68" s="765"/>
      <c r="O68" s="765"/>
      <c r="P68" s="765"/>
      <c r="Q68" s="746"/>
    </row>
    <row r="69" spans="1:17" s="747" customFormat="1" ht="21" customHeight="1">
      <c r="A69" s="760">
        <v>45</v>
      </c>
      <c r="B69" s="761" t="s">
        <v>368</v>
      </c>
      <c r="C69" s="753">
        <v>5128414</v>
      </c>
      <c r="D69" s="762" t="s">
        <v>12</v>
      </c>
      <c r="E69" s="763" t="s">
        <v>346</v>
      </c>
      <c r="F69" s="775">
        <v>-1000</v>
      </c>
      <c r="G69" s="743">
        <v>917304</v>
      </c>
      <c r="H69" s="744">
        <v>917259</v>
      </c>
      <c r="I69" s="765">
        <f>G69-H69</f>
        <v>45</v>
      </c>
      <c r="J69" s="765">
        <f>$F69*I69</f>
        <v>-45000</v>
      </c>
      <c r="K69" s="765">
        <f>J69/1000000</f>
        <v>-0.045</v>
      </c>
      <c r="L69" s="743">
        <v>981210</v>
      </c>
      <c r="M69" s="744">
        <v>981215</v>
      </c>
      <c r="N69" s="765">
        <f>L69-M69</f>
        <v>-5</v>
      </c>
      <c r="O69" s="765">
        <f>$F69*N69</f>
        <v>5000</v>
      </c>
      <c r="P69" s="765">
        <f>O69/1000000</f>
        <v>0.005</v>
      </c>
      <c r="Q69" s="746"/>
    </row>
    <row r="70" spans="1:17" s="747" customFormat="1" ht="21" customHeight="1">
      <c r="A70" s="760">
        <v>46</v>
      </c>
      <c r="B70" s="761" t="s">
        <v>175</v>
      </c>
      <c r="C70" s="753">
        <v>4902504</v>
      </c>
      <c r="D70" s="762" t="s">
        <v>12</v>
      </c>
      <c r="E70" s="763" t="s">
        <v>346</v>
      </c>
      <c r="F70" s="775">
        <v>-1000</v>
      </c>
      <c r="G70" s="743">
        <v>999997</v>
      </c>
      <c r="H70" s="744">
        <v>999980</v>
      </c>
      <c r="I70" s="765">
        <f>G70-H70</f>
        <v>17</v>
      </c>
      <c r="J70" s="765">
        <f>$F70*I70</f>
        <v>-17000</v>
      </c>
      <c r="K70" s="765">
        <f>J70/1000000</f>
        <v>-0.017</v>
      </c>
      <c r="L70" s="743">
        <v>996785</v>
      </c>
      <c r="M70" s="744">
        <v>996789</v>
      </c>
      <c r="N70" s="765">
        <f>L70-M70</f>
        <v>-4</v>
      </c>
      <c r="O70" s="765">
        <f>$F70*N70</f>
        <v>4000</v>
      </c>
      <c r="P70" s="765">
        <f>O70/1000000</f>
        <v>0.004</v>
      </c>
      <c r="Q70" s="746"/>
    </row>
    <row r="71" spans="1:17" ht="21" customHeight="1">
      <c r="A71" s="260"/>
      <c r="B71" s="443" t="s">
        <v>385</v>
      </c>
      <c r="C71" s="304"/>
      <c r="D71" s="121"/>
      <c r="E71" s="93"/>
      <c r="F71" s="405"/>
      <c r="G71" s="333"/>
      <c r="H71" s="334"/>
      <c r="I71" s="314"/>
      <c r="J71" s="314"/>
      <c r="K71" s="314"/>
      <c r="L71" s="333"/>
      <c r="M71" s="334"/>
      <c r="N71" s="314"/>
      <c r="O71" s="314"/>
      <c r="P71" s="314"/>
      <c r="Q71" s="457"/>
    </row>
    <row r="72" spans="1:17" s="747" customFormat="1" ht="21" customHeight="1">
      <c r="A72" s="760">
        <v>47</v>
      </c>
      <c r="B72" s="761" t="s">
        <v>386</v>
      </c>
      <c r="C72" s="753">
        <v>5100228</v>
      </c>
      <c r="D72" s="762" t="s">
        <v>12</v>
      </c>
      <c r="E72" s="763" t="s">
        <v>346</v>
      </c>
      <c r="F72" s="775">
        <v>800</v>
      </c>
      <c r="G72" s="333">
        <v>993087</v>
      </c>
      <c r="H72" s="744">
        <v>993087</v>
      </c>
      <c r="I72" s="765">
        <f aca="true" t="shared" si="6" ref="I72:I78">G72-H72</f>
        <v>0</v>
      </c>
      <c r="J72" s="765">
        <f aca="true" t="shared" si="7" ref="J72:J78">$F72*I72</f>
        <v>0</v>
      </c>
      <c r="K72" s="765">
        <f aca="true" t="shared" si="8" ref="K72:K78">J72/1000000</f>
        <v>0</v>
      </c>
      <c r="L72" s="333">
        <v>993087</v>
      </c>
      <c r="M72" s="334">
        <v>993087</v>
      </c>
      <c r="N72" s="765">
        <f aca="true" t="shared" si="9" ref="N72:N78">L72-M72</f>
        <v>0</v>
      </c>
      <c r="O72" s="765">
        <f aca="true" t="shared" si="10" ref="O72:O78">$F72*N72</f>
        <v>0</v>
      </c>
      <c r="P72" s="765">
        <f aca="true" t="shared" si="11" ref="P72:P78">O72/1000000</f>
        <v>0</v>
      </c>
      <c r="Q72" s="746"/>
    </row>
    <row r="73" spans="1:17" s="747" customFormat="1" ht="21" customHeight="1">
      <c r="A73" s="760">
        <v>48</v>
      </c>
      <c r="B73" s="821" t="s">
        <v>387</v>
      </c>
      <c r="C73" s="753">
        <v>4865026</v>
      </c>
      <c r="D73" s="762" t="s">
        <v>12</v>
      </c>
      <c r="E73" s="763" t="s">
        <v>346</v>
      </c>
      <c r="F73" s="775">
        <v>800</v>
      </c>
      <c r="G73" s="743">
        <v>998810</v>
      </c>
      <c r="H73" s="744">
        <v>1000474</v>
      </c>
      <c r="I73" s="765">
        <f t="shared" si="6"/>
        <v>-1664</v>
      </c>
      <c r="J73" s="765">
        <f t="shared" si="7"/>
        <v>-1331200</v>
      </c>
      <c r="K73" s="765">
        <f t="shared" si="8"/>
        <v>-1.3312</v>
      </c>
      <c r="L73" s="743">
        <v>27</v>
      </c>
      <c r="M73" s="744">
        <v>27</v>
      </c>
      <c r="N73" s="765">
        <f t="shared" si="9"/>
        <v>0</v>
      </c>
      <c r="O73" s="765">
        <f t="shared" si="10"/>
        <v>0</v>
      </c>
      <c r="P73" s="765">
        <f t="shared" si="11"/>
        <v>0</v>
      </c>
      <c r="Q73" s="746"/>
    </row>
    <row r="74" spans="1:17" ht="21" customHeight="1">
      <c r="A74" s="760">
        <v>49</v>
      </c>
      <c r="B74" s="303" t="s">
        <v>362</v>
      </c>
      <c r="C74" s="304">
        <v>5100233</v>
      </c>
      <c r="D74" s="121" t="s">
        <v>12</v>
      </c>
      <c r="E74" s="93" t="s">
        <v>346</v>
      </c>
      <c r="F74" s="405">
        <v>800</v>
      </c>
      <c r="G74" s="333">
        <v>984175</v>
      </c>
      <c r="H74" s="334">
        <v>986131</v>
      </c>
      <c r="I74" s="314">
        <f t="shared" si="6"/>
        <v>-1956</v>
      </c>
      <c r="J74" s="314">
        <f t="shared" si="7"/>
        <v>-1564800</v>
      </c>
      <c r="K74" s="314">
        <f t="shared" si="8"/>
        <v>-1.5648</v>
      </c>
      <c r="L74" s="333">
        <v>999988</v>
      </c>
      <c r="M74" s="334">
        <v>999988</v>
      </c>
      <c r="N74" s="314">
        <f t="shared" si="9"/>
        <v>0</v>
      </c>
      <c r="O74" s="314">
        <f t="shared" si="10"/>
        <v>0</v>
      </c>
      <c r="P74" s="314">
        <f t="shared" si="11"/>
        <v>0</v>
      </c>
      <c r="Q74" s="457"/>
    </row>
    <row r="75" spans="1:17" s="479" customFormat="1" ht="21" customHeight="1">
      <c r="A75" s="860">
        <v>50</v>
      </c>
      <c r="B75" s="861" t="s">
        <v>390</v>
      </c>
      <c r="C75" s="862">
        <v>5128407</v>
      </c>
      <c r="D75" s="863" t="s">
        <v>12</v>
      </c>
      <c r="E75" s="717" t="s">
        <v>346</v>
      </c>
      <c r="F75" s="864">
        <v>-2000</v>
      </c>
      <c r="G75" s="476">
        <v>999427</v>
      </c>
      <c r="H75" s="477">
        <v>999427</v>
      </c>
      <c r="I75" s="865">
        <f t="shared" si="6"/>
        <v>0</v>
      </c>
      <c r="J75" s="865">
        <f t="shared" si="7"/>
        <v>0</v>
      </c>
      <c r="K75" s="865">
        <f t="shared" si="8"/>
        <v>0</v>
      </c>
      <c r="L75" s="476">
        <v>30</v>
      </c>
      <c r="M75" s="737">
        <v>30</v>
      </c>
      <c r="N75" s="865">
        <f t="shared" si="9"/>
        <v>0</v>
      </c>
      <c r="O75" s="865">
        <f t="shared" si="10"/>
        <v>0</v>
      </c>
      <c r="P75" s="865">
        <f t="shared" si="11"/>
        <v>0</v>
      </c>
      <c r="Q75" s="478"/>
    </row>
    <row r="76" spans="1:17" s="479" customFormat="1" ht="21" customHeight="1">
      <c r="A76" s="860"/>
      <c r="B76" s="861"/>
      <c r="C76" s="862">
        <v>4864971</v>
      </c>
      <c r="D76" s="863" t="s">
        <v>12</v>
      </c>
      <c r="E76" s="717" t="s">
        <v>346</v>
      </c>
      <c r="F76" s="864">
        <v>-1000</v>
      </c>
      <c r="G76" s="476">
        <v>0</v>
      </c>
      <c r="H76" s="477">
        <v>0</v>
      </c>
      <c r="I76" s="865">
        <f>G76-H76</f>
        <v>0</v>
      </c>
      <c r="J76" s="865">
        <f t="shared" si="7"/>
        <v>0</v>
      </c>
      <c r="K76" s="865">
        <f t="shared" si="8"/>
        <v>0</v>
      </c>
      <c r="L76" s="476">
        <v>0</v>
      </c>
      <c r="M76" s="737">
        <v>0</v>
      </c>
      <c r="N76" s="865">
        <f>L76-M76</f>
        <v>0</v>
      </c>
      <c r="O76" s="865">
        <f t="shared" si="10"/>
        <v>0</v>
      </c>
      <c r="P76" s="865">
        <f t="shared" si="11"/>
        <v>0</v>
      </c>
      <c r="Q76" s="478" t="s">
        <v>473</v>
      </c>
    </row>
    <row r="77" spans="1:17" ht="21" customHeight="1">
      <c r="A77" s="760">
        <v>51</v>
      </c>
      <c r="B77" s="303" t="s">
        <v>434</v>
      </c>
      <c r="C77" s="304">
        <v>4865049</v>
      </c>
      <c r="D77" s="121" t="s">
        <v>12</v>
      </c>
      <c r="E77" s="93" t="s">
        <v>346</v>
      </c>
      <c r="F77" s="405">
        <v>800</v>
      </c>
      <c r="G77" s="333">
        <v>1589</v>
      </c>
      <c r="H77" s="334">
        <v>1679</v>
      </c>
      <c r="I77" s="314">
        <f t="shared" si="6"/>
        <v>-90</v>
      </c>
      <c r="J77" s="314">
        <f t="shared" si="7"/>
        <v>-72000</v>
      </c>
      <c r="K77" s="314">
        <f t="shared" si="8"/>
        <v>-0.072</v>
      </c>
      <c r="L77" s="333">
        <v>999795</v>
      </c>
      <c r="M77" s="334">
        <v>999795</v>
      </c>
      <c r="N77" s="314">
        <f t="shared" si="9"/>
        <v>0</v>
      </c>
      <c r="O77" s="314">
        <f t="shared" si="10"/>
        <v>0</v>
      </c>
      <c r="P77" s="314">
        <f t="shared" si="11"/>
        <v>0</v>
      </c>
      <c r="Q77" s="457"/>
    </row>
    <row r="78" spans="1:17" ht="21" customHeight="1">
      <c r="A78" s="260">
        <v>52</v>
      </c>
      <c r="B78" s="303" t="s">
        <v>435</v>
      </c>
      <c r="C78" s="304">
        <v>5128436</v>
      </c>
      <c r="D78" s="121" t="s">
        <v>12</v>
      </c>
      <c r="E78" s="93" t="s">
        <v>346</v>
      </c>
      <c r="F78" s="405">
        <v>800</v>
      </c>
      <c r="G78" s="333">
        <v>517</v>
      </c>
      <c r="H78" s="334">
        <v>529</v>
      </c>
      <c r="I78" s="314">
        <f t="shared" si="6"/>
        <v>-12</v>
      </c>
      <c r="J78" s="314">
        <f t="shared" si="7"/>
        <v>-9600</v>
      </c>
      <c r="K78" s="314">
        <f t="shared" si="8"/>
        <v>-0.0096</v>
      </c>
      <c r="L78" s="333">
        <v>1</v>
      </c>
      <c r="M78" s="334">
        <v>1</v>
      </c>
      <c r="N78" s="314">
        <f t="shared" si="9"/>
        <v>0</v>
      </c>
      <c r="O78" s="314">
        <f t="shared" si="10"/>
        <v>0</v>
      </c>
      <c r="P78" s="314">
        <f t="shared" si="11"/>
        <v>0</v>
      </c>
      <c r="Q78" s="457"/>
    </row>
    <row r="79" spans="1:17" ht="21" customHeight="1">
      <c r="A79" s="260"/>
      <c r="B79" s="274" t="s">
        <v>105</v>
      </c>
      <c r="C79" s="304"/>
      <c r="D79" s="81"/>
      <c r="E79" s="81"/>
      <c r="F79" s="310"/>
      <c r="G79" s="414"/>
      <c r="H79" s="417"/>
      <c r="I79" s="314"/>
      <c r="J79" s="314"/>
      <c r="K79" s="314"/>
      <c r="L79" s="316"/>
      <c r="M79" s="314"/>
      <c r="N79" s="314"/>
      <c r="O79" s="314"/>
      <c r="P79" s="314"/>
      <c r="Q79" s="457"/>
    </row>
    <row r="80" spans="1:17" ht="18" customHeight="1">
      <c r="A80" s="260">
        <v>53</v>
      </c>
      <c r="B80" s="303" t="s">
        <v>116</v>
      </c>
      <c r="C80" s="304">
        <v>4864951</v>
      </c>
      <c r="D80" s="121" t="s">
        <v>12</v>
      </c>
      <c r="E80" s="93" t="s">
        <v>346</v>
      </c>
      <c r="F80" s="312">
        <v>1000</v>
      </c>
      <c r="G80" s="333">
        <v>972525</v>
      </c>
      <c r="H80" s="334">
        <v>974277</v>
      </c>
      <c r="I80" s="314">
        <f>G80-H80</f>
        <v>-1752</v>
      </c>
      <c r="J80" s="314">
        <f>$F80*I80</f>
        <v>-1752000</v>
      </c>
      <c r="K80" s="314">
        <f>J80/1000000</f>
        <v>-1.752</v>
      </c>
      <c r="L80" s="333">
        <v>32283</v>
      </c>
      <c r="M80" s="334">
        <v>32283</v>
      </c>
      <c r="N80" s="314">
        <f>L80-M80</f>
        <v>0</v>
      </c>
      <c r="O80" s="314">
        <f>$F80*N80</f>
        <v>0</v>
      </c>
      <c r="P80" s="314">
        <f>O80/1000000</f>
        <v>0</v>
      </c>
      <c r="Q80" s="457"/>
    </row>
    <row r="81" spans="1:17" s="747" customFormat="1" ht="17.25" customHeight="1">
      <c r="A81" s="760">
        <v>54</v>
      </c>
      <c r="B81" s="761" t="s">
        <v>117</v>
      </c>
      <c r="C81" s="753">
        <v>4865016</v>
      </c>
      <c r="D81" s="762" t="s">
        <v>12</v>
      </c>
      <c r="E81" s="763" t="s">
        <v>346</v>
      </c>
      <c r="F81" s="764">
        <v>2000</v>
      </c>
      <c r="G81" s="743">
        <v>7</v>
      </c>
      <c r="H81" s="744">
        <v>7</v>
      </c>
      <c r="I81" s="765">
        <f>G81-H81</f>
        <v>0</v>
      </c>
      <c r="J81" s="765">
        <f>$F81*I81</f>
        <v>0</v>
      </c>
      <c r="K81" s="765">
        <f>J81/1000000</f>
        <v>0</v>
      </c>
      <c r="L81" s="333">
        <v>999722</v>
      </c>
      <c r="M81" s="334">
        <v>999722</v>
      </c>
      <c r="N81" s="765">
        <f>L81-M81</f>
        <v>0</v>
      </c>
      <c r="O81" s="765">
        <f>$F81*N81</f>
        <v>0</v>
      </c>
      <c r="P81" s="765">
        <f>O81/1000000</f>
        <v>0</v>
      </c>
      <c r="Q81" s="768"/>
    </row>
    <row r="82" spans="1:17" ht="19.5" customHeight="1">
      <c r="A82" s="260"/>
      <c r="B82" s="305" t="s">
        <v>174</v>
      </c>
      <c r="C82" s="304"/>
      <c r="D82" s="121"/>
      <c r="E82" s="121"/>
      <c r="F82" s="312"/>
      <c r="G82" s="414"/>
      <c r="H82" s="417"/>
      <c r="I82" s="314"/>
      <c r="J82" s="314"/>
      <c r="K82" s="314"/>
      <c r="L82" s="316"/>
      <c r="M82" s="314"/>
      <c r="N82" s="314"/>
      <c r="O82" s="314"/>
      <c r="P82" s="314"/>
      <c r="Q82" s="457"/>
    </row>
    <row r="83" spans="1:17" ht="19.5" customHeight="1">
      <c r="A83" s="260">
        <v>55</v>
      </c>
      <c r="B83" s="303" t="s">
        <v>36</v>
      </c>
      <c r="C83" s="304">
        <v>5128432</v>
      </c>
      <c r="D83" s="121" t="s">
        <v>12</v>
      </c>
      <c r="E83" s="93" t="s">
        <v>346</v>
      </c>
      <c r="F83" s="312">
        <v>-1000</v>
      </c>
      <c r="G83" s="333">
        <v>56708</v>
      </c>
      <c r="H83" s="334">
        <v>48306</v>
      </c>
      <c r="I83" s="314">
        <f>G83-H83</f>
        <v>8402</v>
      </c>
      <c r="J83" s="314">
        <f>$F83*I83</f>
        <v>-8402000</v>
      </c>
      <c r="K83" s="314">
        <f>J83/1000000</f>
        <v>-8.402</v>
      </c>
      <c r="L83" s="333">
        <v>27</v>
      </c>
      <c r="M83" s="334">
        <v>27</v>
      </c>
      <c r="N83" s="314">
        <f>L83-M83</f>
        <v>0</v>
      </c>
      <c r="O83" s="314">
        <f>$F83*N83</f>
        <v>0</v>
      </c>
      <c r="P83" s="314">
        <f>O83/1000000</f>
        <v>0</v>
      </c>
      <c r="Q83" s="457"/>
    </row>
    <row r="84" spans="1:17" ht="17.25" customHeight="1">
      <c r="A84" s="260">
        <v>56</v>
      </c>
      <c r="B84" s="303" t="s">
        <v>175</v>
      </c>
      <c r="C84" s="304">
        <v>4865020</v>
      </c>
      <c r="D84" s="121" t="s">
        <v>12</v>
      </c>
      <c r="E84" s="93" t="s">
        <v>346</v>
      </c>
      <c r="F84" s="312">
        <v>-1000</v>
      </c>
      <c r="G84" s="333">
        <v>14407</v>
      </c>
      <c r="H84" s="334">
        <v>13211</v>
      </c>
      <c r="I84" s="314">
        <f>G84-H84</f>
        <v>1196</v>
      </c>
      <c r="J84" s="314">
        <f>$F84*I84</f>
        <v>-1196000</v>
      </c>
      <c r="K84" s="314">
        <f>J84/1000000</f>
        <v>-1.196</v>
      </c>
      <c r="L84" s="333">
        <v>998471</v>
      </c>
      <c r="M84" s="334">
        <v>998471</v>
      </c>
      <c r="N84" s="314">
        <f>L84-M84</f>
        <v>0</v>
      </c>
      <c r="O84" s="314">
        <f>$F84*N84</f>
        <v>0</v>
      </c>
      <c r="P84" s="314">
        <f>O84/1000000</f>
        <v>0</v>
      </c>
      <c r="Q84" s="457"/>
    </row>
    <row r="85" spans="1:17" ht="17.25" customHeight="1">
      <c r="A85" s="260">
        <v>57</v>
      </c>
      <c r="B85" s="303" t="s">
        <v>433</v>
      </c>
      <c r="C85" s="304">
        <v>4864999</v>
      </c>
      <c r="D85" s="121" t="s">
        <v>12</v>
      </c>
      <c r="E85" s="93" t="s">
        <v>346</v>
      </c>
      <c r="F85" s="312">
        <v>-1000</v>
      </c>
      <c r="G85" s="333">
        <v>36680</v>
      </c>
      <c r="H85" s="334">
        <v>28821</v>
      </c>
      <c r="I85" s="314">
        <f>G85-H85</f>
        <v>7859</v>
      </c>
      <c r="J85" s="314">
        <f>$F85*I85</f>
        <v>-7859000</v>
      </c>
      <c r="K85" s="314">
        <f>J85/1000000</f>
        <v>-7.859</v>
      </c>
      <c r="L85" s="333">
        <v>10</v>
      </c>
      <c r="M85" s="334">
        <v>10</v>
      </c>
      <c r="N85" s="314">
        <f>L85-M85</f>
        <v>0</v>
      </c>
      <c r="O85" s="314">
        <f>$F85*N85</f>
        <v>0</v>
      </c>
      <c r="P85" s="314">
        <f>O85/1000000</f>
        <v>0</v>
      </c>
      <c r="Q85" s="457"/>
    </row>
    <row r="86" spans="1:17" ht="15.75" customHeight="1">
      <c r="A86" s="260"/>
      <c r="B86" s="308" t="s">
        <v>27</v>
      </c>
      <c r="C86" s="277"/>
      <c r="D86" s="52"/>
      <c r="E86" s="52"/>
      <c r="F86" s="312"/>
      <c r="G86" s="414"/>
      <c r="H86" s="417"/>
      <c r="I86" s="314"/>
      <c r="J86" s="314"/>
      <c r="K86" s="314"/>
      <c r="L86" s="316"/>
      <c r="M86" s="314"/>
      <c r="N86" s="314"/>
      <c r="O86" s="314"/>
      <c r="P86" s="314"/>
      <c r="Q86" s="457"/>
    </row>
    <row r="87" spans="1:17" ht="21" customHeight="1">
      <c r="A87" s="260">
        <v>58</v>
      </c>
      <c r="B87" s="85" t="s">
        <v>81</v>
      </c>
      <c r="C87" s="327">
        <v>5295192</v>
      </c>
      <c r="D87" s="319" t="s">
        <v>12</v>
      </c>
      <c r="E87" s="319" t="s">
        <v>346</v>
      </c>
      <c r="F87" s="327">
        <v>100</v>
      </c>
      <c r="G87" s="333">
        <v>10284</v>
      </c>
      <c r="H87" s="334">
        <v>10102</v>
      </c>
      <c r="I87" s="334">
        <f>G87-H87</f>
        <v>182</v>
      </c>
      <c r="J87" s="334">
        <f>$F87*I87</f>
        <v>18200</v>
      </c>
      <c r="K87" s="335">
        <f>J87/1000000</f>
        <v>0.0182</v>
      </c>
      <c r="L87" s="333">
        <v>45365</v>
      </c>
      <c r="M87" s="334">
        <v>44301</v>
      </c>
      <c r="N87" s="334">
        <f>L87-M87</f>
        <v>1064</v>
      </c>
      <c r="O87" s="334">
        <f>$F87*N87</f>
        <v>106400</v>
      </c>
      <c r="P87" s="335">
        <f>O87/1000000</f>
        <v>0.1064</v>
      </c>
      <c r="Q87" s="457"/>
    </row>
    <row r="88" spans="1:17" ht="15.75" customHeight="1">
      <c r="A88" s="260"/>
      <c r="B88" s="305" t="s">
        <v>47</v>
      </c>
      <c r="C88" s="304"/>
      <c r="D88" s="121"/>
      <c r="E88" s="121"/>
      <c r="F88" s="312"/>
      <c r="G88" s="414"/>
      <c r="H88" s="417"/>
      <c r="I88" s="314"/>
      <c r="J88" s="314"/>
      <c r="K88" s="314"/>
      <c r="L88" s="316"/>
      <c r="M88" s="314"/>
      <c r="N88" s="314"/>
      <c r="O88" s="314"/>
      <c r="P88" s="314"/>
      <c r="Q88" s="457"/>
    </row>
    <row r="89" spans="1:17" ht="18" customHeight="1">
      <c r="A89" s="260">
        <v>59</v>
      </c>
      <c r="B89" s="303" t="s">
        <v>347</v>
      </c>
      <c r="C89" s="304">
        <v>5295128</v>
      </c>
      <c r="D89" s="121" t="s">
        <v>12</v>
      </c>
      <c r="E89" s="93" t="s">
        <v>346</v>
      </c>
      <c r="F89" s="312">
        <v>50</v>
      </c>
      <c r="G89" s="333">
        <v>963334</v>
      </c>
      <c r="H89" s="334">
        <v>964902</v>
      </c>
      <c r="I89" s="314">
        <f>G89-H89</f>
        <v>-1568</v>
      </c>
      <c r="J89" s="314">
        <f>$F89*I89</f>
        <v>-78400</v>
      </c>
      <c r="K89" s="314">
        <f>J89/1000000</f>
        <v>-0.0784</v>
      </c>
      <c r="L89" s="333">
        <v>1517</v>
      </c>
      <c r="M89" s="334">
        <v>1517</v>
      </c>
      <c r="N89" s="314">
        <f>L89-M89</f>
        <v>0</v>
      </c>
      <c r="O89" s="314">
        <f>$F89*N89</f>
        <v>0</v>
      </c>
      <c r="P89" s="314">
        <f>O89/1000000</f>
        <v>0</v>
      </c>
      <c r="Q89" s="458"/>
    </row>
    <row r="90" spans="1:17" ht="18" customHeight="1">
      <c r="A90" s="260">
        <v>60</v>
      </c>
      <c r="B90" s="303" t="s">
        <v>442</v>
      </c>
      <c r="C90" s="304">
        <v>5295156</v>
      </c>
      <c r="D90" s="121" t="s">
        <v>12</v>
      </c>
      <c r="E90" s="93" t="s">
        <v>346</v>
      </c>
      <c r="F90" s="312">
        <v>400</v>
      </c>
      <c r="G90" s="333">
        <v>11227</v>
      </c>
      <c r="H90" s="744">
        <v>11826</v>
      </c>
      <c r="I90" s="314">
        <f>G90-H90</f>
        <v>-599</v>
      </c>
      <c r="J90" s="314">
        <f>$F90*I90</f>
        <v>-239600</v>
      </c>
      <c r="K90" s="314">
        <f>J90/1000000</f>
        <v>-0.2396</v>
      </c>
      <c r="L90" s="333">
        <v>21169</v>
      </c>
      <c r="M90" s="334">
        <v>21169</v>
      </c>
      <c r="N90" s="314">
        <f>L90-M90</f>
        <v>0</v>
      </c>
      <c r="O90" s="314">
        <f>$F90*N90</f>
        <v>0</v>
      </c>
      <c r="P90" s="314">
        <f>O90/1000000</f>
        <v>0</v>
      </c>
      <c r="Q90" s="458"/>
    </row>
    <row r="91" spans="1:17" ht="18" customHeight="1">
      <c r="A91" s="260"/>
      <c r="B91" s="303"/>
      <c r="C91" s="304"/>
      <c r="D91" s="121"/>
      <c r="E91" s="93"/>
      <c r="F91" s="312">
        <v>400</v>
      </c>
      <c r="G91" s="333">
        <v>17583</v>
      </c>
      <c r="H91" s="744">
        <v>18409</v>
      </c>
      <c r="I91" s="314">
        <f>G91-H91</f>
        <v>-826</v>
      </c>
      <c r="J91" s="314">
        <f>$F91*I91</f>
        <v>-330400</v>
      </c>
      <c r="K91" s="314">
        <f>J91/1000000</f>
        <v>-0.3304</v>
      </c>
      <c r="L91" s="333"/>
      <c r="M91" s="334"/>
      <c r="N91" s="314"/>
      <c r="O91" s="314"/>
      <c r="P91" s="314"/>
      <c r="Q91" s="458"/>
    </row>
    <row r="92" spans="1:17" ht="18" customHeight="1">
      <c r="A92" s="260">
        <v>61</v>
      </c>
      <c r="B92" s="303" t="s">
        <v>443</v>
      </c>
      <c r="C92" s="304">
        <v>5295157</v>
      </c>
      <c r="D92" s="121" t="s">
        <v>12</v>
      </c>
      <c r="E92" s="93" t="s">
        <v>346</v>
      </c>
      <c r="F92" s="312">
        <v>400</v>
      </c>
      <c r="G92" s="333">
        <v>996402</v>
      </c>
      <c r="H92" s="334">
        <v>996728</v>
      </c>
      <c r="I92" s="314">
        <f>G92-H92</f>
        <v>-326</v>
      </c>
      <c r="J92" s="314">
        <f>$F92*I92</f>
        <v>-130400</v>
      </c>
      <c r="K92" s="314">
        <f>J92/1000000</f>
        <v>-0.1304</v>
      </c>
      <c r="L92" s="333">
        <v>34170</v>
      </c>
      <c r="M92" s="334">
        <v>34063</v>
      </c>
      <c r="N92" s="314">
        <f>L92-M92</f>
        <v>107</v>
      </c>
      <c r="O92" s="314">
        <f>$F92*N92</f>
        <v>42800</v>
      </c>
      <c r="P92" s="314">
        <f>O92/1000000</f>
        <v>0.0428</v>
      </c>
      <c r="Q92" s="458"/>
    </row>
    <row r="93" spans="1:17" ht="15.75" customHeight="1">
      <c r="A93" s="309"/>
      <c r="B93" s="308" t="s">
        <v>308</v>
      </c>
      <c r="C93" s="304"/>
      <c r="D93" s="121"/>
      <c r="E93" s="121"/>
      <c r="F93" s="312"/>
      <c r="G93" s="414"/>
      <c r="H93" s="417"/>
      <c r="I93" s="314"/>
      <c r="J93" s="314"/>
      <c r="K93" s="314"/>
      <c r="L93" s="316"/>
      <c r="M93" s="314"/>
      <c r="N93" s="314"/>
      <c r="O93" s="314"/>
      <c r="P93" s="314"/>
      <c r="Q93" s="457"/>
    </row>
    <row r="94" spans="1:17" ht="21" customHeight="1">
      <c r="A94" s="260">
        <v>62</v>
      </c>
      <c r="B94" s="514" t="s">
        <v>350</v>
      </c>
      <c r="C94" s="304">
        <v>4865174</v>
      </c>
      <c r="D94" s="93" t="s">
        <v>12</v>
      </c>
      <c r="E94" s="93" t="s">
        <v>346</v>
      </c>
      <c r="F94" s="312">
        <v>1000</v>
      </c>
      <c r="G94" s="333">
        <v>999998</v>
      </c>
      <c r="H94" s="334">
        <v>999998</v>
      </c>
      <c r="I94" s="314">
        <f>G94-H94</f>
        <v>0</v>
      </c>
      <c r="J94" s="314">
        <f>$F94*I94</f>
        <v>0</v>
      </c>
      <c r="K94" s="314">
        <f>J94/1000000</f>
        <v>0</v>
      </c>
      <c r="L94" s="333">
        <v>22</v>
      </c>
      <c r="M94" s="334">
        <v>23</v>
      </c>
      <c r="N94" s="314">
        <f>L94-M94</f>
        <v>-1</v>
      </c>
      <c r="O94" s="314">
        <f>$F94*N94</f>
        <v>-1000</v>
      </c>
      <c r="P94" s="314">
        <f>O94/1000000</f>
        <v>-0.001</v>
      </c>
      <c r="Q94" s="492"/>
    </row>
    <row r="95" spans="1:17" ht="16.5" customHeight="1">
      <c r="A95" s="260"/>
      <c r="B95" s="308" t="s">
        <v>35</v>
      </c>
      <c r="C95" s="327"/>
      <c r="D95" s="341"/>
      <c r="E95" s="319"/>
      <c r="F95" s="327"/>
      <c r="G95" s="418"/>
      <c r="H95" s="417"/>
      <c r="I95" s="334"/>
      <c r="J95" s="334"/>
      <c r="K95" s="335"/>
      <c r="L95" s="333"/>
      <c r="M95" s="334"/>
      <c r="N95" s="334"/>
      <c r="O95" s="334"/>
      <c r="P95" s="335"/>
      <c r="Q95" s="457"/>
    </row>
    <row r="96" spans="1:17" ht="18" customHeight="1">
      <c r="A96" s="260">
        <v>63</v>
      </c>
      <c r="B96" s="514" t="s">
        <v>362</v>
      </c>
      <c r="C96" s="327">
        <v>5128439</v>
      </c>
      <c r="D96" s="340" t="s">
        <v>12</v>
      </c>
      <c r="E96" s="319" t="s">
        <v>346</v>
      </c>
      <c r="F96" s="327">
        <v>800</v>
      </c>
      <c r="G96" s="333">
        <v>979884</v>
      </c>
      <c r="H96" s="744">
        <v>981123</v>
      </c>
      <c r="I96" s="334">
        <f>G96-H96</f>
        <v>-1239</v>
      </c>
      <c r="J96" s="334">
        <f>$F96*I96</f>
        <v>-991200</v>
      </c>
      <c r="K96" s="335">
        <f>J96/1000000</f>
        <v>-0.9912</v>
      </c>
      <c r="L96" s="333">
        <v>999017</v>
      </c>
      <c r="M96" s="334">
        <v>999017</v>
      </c>
      <c r="N96" s="334">
        <f>L96-M96</f>
        <v>0</v>
      </c>
      <c r="O96" s="334">
        <f>$F96*N96</f>
        <v>0</v>
      </c>
      <c r="P96" s="335">
        <f>O96/1000000</f>
        <v>0</v>
      </c>
      <c r="Q96" s="469"/>
    </row>
    <row r="97" spans="1:17" ht="18" customHeight="1">
      <c r="A97" s="260"/>
      <c r="B97" s="716" t="s">
        <v>439</v>
      </c>
      <c r="C97" s="327"/>
      <c r="D97" s="340"/>
      <c r="E97" s="319"/>
      <c r="F97" s="327"/>
      <c r="G97" s="333"/>
      <c r="H97" s="334"/>
      <c r="I97" s="334"/>
      <c r="J97" s="334"/>
      <c r="K97" s="334"/>
      <c r="L97" s="333"/>
      <c r="M97" s="334"/>
      <c r="N97" s="334"/>
      <c r="O97" s="334"/>
      <c r="P97" s="334"/>
      <c r="Q97" s="469"/>
    </row>
    <row r="98" spans="1:17" ht="18" customHeight="1">
      <c r="A98" s="260">
        <v>64</v>
      </c>
      <c r="B98" s="718" t="s">
        <v>440</v>
      </c>
      <c r="C98" s="327">
        <v>5295127</v>
      </c>
      <c r="D98" s="340" t="s">
        <v>12</v>
      </c>
      <c r="E98" s="319" t="s">
        <v>346</v>
      </c>
      <c r="F98" s="327">
        <v>100</v>
      </c>
      <c r="G98" s="333">
        <v>285543</v>
      </c>
      <c r="H98" s="334">
        <v>280144</v>
      </c>
      <c r="I98" s="334">
        <f>G98-H98</f>
        <v>5399</v>
      </c>
      <c r="J98" s="334">
        <f>$F98*I98</f>
        <v>539900</v>
      </c>
      <c r="K98" s="335">
        <f>J98/1000000</f>
        <v>0.5399</v>
      </c>
      <c r="L98" s="333">
        <v>7998</v>
      </c>
      <c r="M98" s="334">
        <v>7998</v>
      </c>
      <c r="N98" s="334">
        <f>L98-M98</f>
        <v>0</v>
      </c>
      <c r="O98" s="334">
        <f>$F98*N98</f>
        <v>0</v>
      </c>
      <c r="P98" s="335">
        <f>O98/1000000</f>
        <v>0</v>
      </c>
      <c r="Q98" s="469"/>
    </row>
    <row r="99" spans="1:17" ht="18" customHeight="1">
      <c r="A99" s="260">
        <v>65</v>
      </c>
      <c r="B99" s="718" t="s">
        <v>444</v>
      </c>
      <c r="C99" s="327">
        <v>5128400</v>
      </c>
      <c r="D99" s="340" t="s">
        <v>12</v>
      </c>
      <c r="E99" s="319" t="s">
        <v>346</v>
      </c>
      <c r="F99" s="327">
        <v>1000</v>
      </c>
      <c r="G99" s="333">
        <v>4572</v>
      </c>
      <c r="H99" s="334">
        <v>4588</v>
      </c>
      <c r="I99" s="334">
        <f>G99-H99</f>
        <v>-16</v>
      </c>
      <c r="J99" s="334">
        <f>$F99*I99</f>
        <v>-16000</v>
      </c>
      <c r="K99" s="335">
        <f>J99/1000000</f>
        <v>-0.016</v>
      </c>
      <c r="L99" s="333">
        <v>338</v>
      </c>
      <c r="M99" s="334">
        <v>338</v>
      </c>
      <c r="N99" s="334">
        <f>L99-M99</f>
        <v>0</v>
      </c>
      <c r="O99" s="334">
        <f>$F99*N99</f>
        <v>0</v>
      </c>
      <c r="P99" s="335">
        <f>O99/1000000</f>
        <v>0</v>
      </c>
      <c r="Q99" s="469"/>
    </row>
    <row r="100" spans="1:17" ht="18" customHeight="1">
      <c r="A100" s="260"/>
      <c r="B100" s="308" t="s">
        <v>186</v>
      </c>
      <c r="C100" s="327"/>
      <c r="D100" s="340"/>
      <c r="E100" s="319"/>
      <c r="F100" s="327"/>
      <c r="G100" s="418"/>
      <c r="H100" s="417"/>
      <c r="I100" s="334"/>
      <c r="J100" s="334"/>
      <c r="K100" s="334"/>
      <c r="L100" s="333"/>
      <c r="M100" s="334"/>
      <c r="N100" s="334"/>
      <c r="O100" s="334"/>
      <c r="P100" s="334"/>
      <c r="Q100" s="457"/>
    </row>
    <row r="101" spans="1:17" ht="19.5" customHeight="1">
      <c r="A101" s="260">
        <v>66</v>
      </c>
      <c r="B101" s="303" t="s">
        <v>364</v>
      </c>
      <c r="C101" s="327">
        <v>4902555</v>
      </c>
      <c r="D101" s="340" t="s">
        <v>12</v>
      </c>
      <c r="E101" s="319" t="s">
        <v>346</v>
      </c>
      <c r="F101" s="327">
        <v>75</v>
      </c>
      <c r="G101" s="333">
        <v>10089</v>
      </c>
      <c r="H101" s="334">
        <v>9941</v>
      </c>
      <c r="I101" s="334">
        <f>G101-H101</f>
        <v>148</v>
      </c>
      <c r="J101" s="334">
        <f>$F101*I101</f>
        <v>11100</v>
      </c>
      <c r="K101" s="335">
        <f>J101/1000000</f>
        <v>0.0111</v>
      </c>
      <c r="L101" s="333">
        <v>14526</v>
      </c>
      <c r="M101" s="334">
        <v>14524</v>
      </c>
      <c r="N101" s="334">
        <f>L101-M101</f>
        <v>2</v>
      </c>
      <c r="O101" s="334">
        <f>$F101*N101</f>
        <v>150</v>
      </c>
      <c r="P101" s="335">
        <f>O101/1000000</f>
        <v>0.00015</v>
      </c>
      <c r="Q101" s="469"/>
    </row>
    <row r="102" spans="1:17" s="747" customFormat="1" ht="15.75" customHeight="1">
      <c r="A102" s="760">
        <v>67</v>
      </c>
      <c r="B102" s="761" t="s">
        <v>365</v>
      </c>
      <c r="C102" s="740">
        <v>4902581</v>
      </c>
      <c r="D102" s="741" t="s">
        <v>12</v>
      </c>
      <c r="E102" s="742" t="s">
        <v>346</v>
      </c>
      <c r="F102" s="740">
        <v>100</v>
      </c>
      <c r="G102" s="743">
        <v>4767</v>
      </c>
      <c r="H102" s="744">
        <v>4715</v>
      </c>
      <c r="I102" s="744">
        <f>G102-H102</f>
        <v>52</v>
      </c>
      <c r="J102" s="744">
        <f>$F102*I102</f>
        <v>5200</v>
      </c>
      <c r="K102" s="745">
        <f>J102/1000000</f>
        <v>0.0052</v>
      </c>
      <c r="L102" s="743">
        <v>5818</v>
      </c>
      <c r="M102" s="744">
        <v>5818</v>
      </c>
      <c r="N102" s="744">
        <f>L102-M102</f>
        <v>0</v>
      </c>
      <c r="O102" s="744">
        <f>$F102*N102</f>
        <v>0</v>
      </c>
      <c r="P102" s="745">
        <f>O102/1000000</f>
        <v>0</v>
      </c>
      <c r="Q102" s="746"/>
    </row>
    <row r="103" spans="1:17" ht="14.25" customHeight="1">
      <c r="A103" s="260"/>
      <c r="B103" s="308" t="s">
        <v>418</v>
      </c>
      <c r="C103" s="327"/>
      <c r="D103" s="340"/>
      <c r="E103" s="319"/>
      <c r="F103" s="327"/>
      <c r="G103" s="333"/>
      <c r="H103" s="334"/>
      <c r="I103" s="334"/>
      <c r="J103" s="334"/>
      <c r="K103" s="334"/>
      <c r="L103" s="333"/>
      <c r="M103" s="334"/>
      <c r="N103" s="334"/>
      <c r="O103" s="334"/>
      <c r="P103" s="334"/>
      <c r="Q103" s="457"/>
    </row>
    <row r="104" spans="1:17" ht="21" customHeight="1">
      <c r="A104" s="260">
        <v>68</v>
      </c>
      <c r="B104" s="303" t="s">
        <v>419</v>
      </c>
      <c r="C104" s="327">
        <v>4864861</v>
      </c>
      <c r="D104" s="340" t="s">
        <v>12</v>
      </c>
      <c r="E104" s="319" t="s">
        <v>346</v>
      </c>
      <c r="F104" s="327">
        <v>500</v>
      </c>
      <c r="G104" s="333">
        <v>3416</v>
      </c>
      <c r="H104" s="334">
        <v>3545</v>
      </c>
      <c r="I104" s="334">
        <f aca="true" t="shared" si="12" ref="I104:I111">G104-H104</f>
        <v>-129</v>
      </c>
      <c r="J104" s="334">
        <f aca="true" t="shared" si="13" ref="J104:J111">$F104*I104</f>
        <v>-64500</v>
      </c>
      <c r="K104" s="335">
        <f aca="true" t="shared" si="14" ref="K104:K111">J104/1000000</f>
        <v>-0.0645</v>
      </c>
      <c r="L104" s="333">
        <v>2775</v>
      </c>
      <c r="M104" s="334">
        <v>2775</v>
      </c>
      <c r="N104" s="334">
        <f aca="true" t="shared" si="15" ref="N104:N111">L104-M104</f>
        <v>0</v>
      </c>
      <c r="O104" s="334">
        <f aca="true" t="shared" si="16" ref="O104:O111">$F104*N104</f>
        <v>0</v>
      </c>
      <c r="P104" s="335">
        <f aca="true" t="shared" si="17" ref="P104:P111">O104/1000000</f>
        <v>0</v>
      </c>
      <c r="Q104" s="469"/>
    </row>
    <row r="105" spans="1:17" ht="18" customHeight="1">
      <c r="A105" s="260">
        <v>69</v>
      </c>
      <c r="B105" s="303" t="s">
        <v>420</v>
      </c>
      <c r="C105" s="327">
        <v>4864877</v>
      </c>
      <c r="D105" s="340" t="s">
        <v>12</v>
      </c>
      <c r="E105" s="319" t="s">
        <v>346</v>
      </c>
      <c r="F105" s="327">
        <v>1000</v>
      </c>
      <c r="G105" s="333">
        <v>4025</v>
      </c>
      <c r="H105" s="334">
        <v>4034</v>
      </c>
      <c r="I105" s="334">
        <f t="shared" si="12"/>
        <v>-9</v>
      </c>
      <c r="J105" s="334">
        <f t="shared" si="13"/>
        <v>-9000</v>
      </c>
      <c r="K105" s="335">
        <f t="shared" si="14"/>
        <v>-0.009</v>
      </c>
      <c r="L105" s="333">
        <v>4062</v>
      </c>
      <c r="M105" s="334">
        <v>4062</v>
      </c>
      <c r="N105" s="334">
        <f t="shared" si="15"/>
        <v>0</v>
      </c>
      <c r="O105" s="334">
        <f t="shared" si="16"/>
        <v>0</v>
      </c>
      <c r="P105" s="335">
        <f t="shared" si="17"/>
        <v>0</v>
      </c>
      <c r="Q105" s="457"/>
    </row>
    <row r="106" spans="1:17" ht="21" customHeight="1">
      <c r="A106" s="260">
        <v>70</v>
      </c>
      <c r="B106" s="303" t="s">
        <v>421</v>
      </c>
      <c r="C106" s="327">
        <v>4864841</v>
      </c>
      <c r="D106" s="340" t="s">
        <v>12</v>
      </c>
      <c r="E106" s="319" t="s">
        <v>346</v>
      </c>
      <c r="F106" s="327">
        <v>1000</v>
      </c>
      <c r="G106" s="333">
        <v>995865</v>
      </c>
      <c r="H106" s="334">
        <v>996317</v>
      </c>
      <c r="I106" s="334">
        <f t="shared" si="12"/>
        <v>-452</v>
      </c>
      <c r="J106" s="334">
        <f t="shared" si="13"/>
        <v>-452000</v>
      </c>
      <c r="K106" s="335">
        <f t="shared" si="14"/>
        <v>-0.452</v>
      </c>
      <c r="L106" s="333">
        <v>1304</v>
      </c>
      <c r="M106" s="334">
        <v>1304</v>
      </c>
      <c r="N106" s="334">
        <f t="shared" si="15"/>
        <v>0</v>
      </c>
      <c r="O106" s="334">
        <f t="shared" si="16"/>
        <v>0</v>
      </c>
      <c r="P106" s="335">
        <f t="shared" si="17"/>
        <v>0</v>
      </c>
      <c r="Q106" s="457"/>
    </row>
    <row r="107" spans="1:17" ht="21" customHeight="1">
      <c r="A107" s="260">
        <v>71</v>
      </c>
      <c r="B107" s="303" t="s">
        <v>422</v>
      </c>
      <c r="C107" s="327">
        <v>4864882</v>
      </c>
      <c r="D107" s="340" t="s">
        <v>12</v>
      </c>
      <c r="E107" s="319" t="s">
        <v>346</v>
      </c>
      <c r="F107" s="327">
        <v>1000</v>
      </c>
      <c r="G107" s="333">
        <v>3748</v>
      </c>
      <c r="H107" s="334">
        <v>3633</v>
      </c>
      <c r="I107" s="334">
        <f t="shared" si="12"/>
        <v>115</v>
      </c>
      <c r="J107" s="334">
        <f t="shared" si="13"/>
        <v>115000</v>
      </c>
      <c r="K107" s="335">
        <f t="shared" si="14"/>
        <v>0.115</v>
      </c>
      <c r="L107" s="333">
        <v>6439</v>
      </c>
      <c r="M107" s="334">
        <v>6439</v>
      </c>
      <c r="N107" s="334">
        <f t="shared" si="15"/>
        <v>0</v>
      </c>
      <c r="O107" s="334">
        <f t="shared" si="16"/>
        <v>0</v>
      </c>
      <c r="P107" s="335">
        <f t="shared" si="17"/>
        <v>0</v>
      </c>
      <c r="Q107" s="457"/>
    </row>
    <row r="108" spans="1:17" ht="21" customHeight="1">
      <c r="A108" s="260">
        <v>72</v>
      </c>
      <c r="B108" s="303" t="s">
        <v>423</v>
      </c>
      <c r="C108" s="327">
        <v>4864851</v>
      </c>
      <c r="D108" s="340" t="s">
        <v>12</v>
      </c>
      <c r="E108" s="319" t="s">
        <v>346</v>
      </c>
      <c r="F108" s="327">
        <v>1000</v>
      </c>
      <c r="G108" s="333">
        <v>666</v>
      </c>
      <c r="H108" s="334">
        <v>698</v>
      </c>
      <c r="I108" s="334">
        <f>G108-H108</f>
        <v>-32</v>
      </c>
      <c r="J108" s="334">
        <f>$F108*I108</f>
        <v>-32000</v>
      </c>
      <c r="K108" s="334">
        <f>J108/1000000</f>
        <v>-0.032</v>
      </c>
      <c r="L108" s="333">
        <v>379</v>
      </c>
      <c r="M108" s="334">
        <v>379</v>
      </c>
      <c r="N108" s="334">
        <f>L108-M108</f>
        <v>0</v>
      </c>
      <c r="O108" s="334">
        <f>$F108*N108</f>
        <v>0</v>
      </c>
      <c r="P108" s="334">
        <f>O108/1000000</f>
        <v>0</v>
      </c>
      <c r="Q108" s="469"/>
    </row>
    <row r="109" spans="1:17" ht="21" customHeight="1">
      <c r="A109" s="260">
        <v>73</v>
      </c>
      <c r="B109" s="303" t="s">
        <v>424</v>
      </c>
      <c r="C109" s="327">
        <v>5295121</v>
      </c>
      <c r="D109" s="340" t="s">
        <v>12</v>
      </c>
      <c r="E109" s="319" t="s">
        <v>346</v>
      </c>
      <c r="F109" s="327">
        <v>100</v>
      </c>
      <c r="G109" s="333">
        <v>48176</v>
      </c>
      <c r="H109" s="334">
        <v>49634</v>
      </c>
      <c r="I109" s="334">
        <f>G109-H109</f>
        <v>-1458</v>
      </c>
      <c r="J109" s="334">
        <f>$F109*I109</f>
        <v>-145800</v>
      </c>
      <c r="K109" s="334">
        <f>J109/1000000</f>
        <v>-0.1458</v>
      </c>
      <c r="L109" s="333">
        <v>44737</v>
      </c>
      <c r="M109" s="334">
        <v>44737</v>
      </c>
      <c r="N109" s="334">
        <f>L109-M109</f>
        <v>0</v>
      </c>
      <c r="O109" s="334">
        <f>$F109*N109</f>
        <v>0</v>
      </c>
      <c r="P109" s="334">
        <f>O109/1000000</f>
        <v>0</v>
      </c>
      <c r="Q109" s="469"/>
    </row>
    <row r="110" spans="1:17" ht="21" customHeight="1">
      <c r="A110" s="260">
        <v>74</v>
      </c>
      <c r="B110" s="303" t="s">
        <v>447</v>
      </c>
      <c r="C110" s="327">
        <v>5269785</v>
      </c>
      <c r="D110" s="340" t="s">
        <v>12</v>
      </c>
      <c r="E110" s="319" t="s">
        <v>346</v>
      </c>
      <c r="F110" s="327">
        <v>1000</v>
      </c>
      <c r="G110" s="333">
        <v>6493</v>
      </c>
      <c r="H110" s="334">
        <v>5520</v>
      </c>
      <c r="I110" s="334">
        <f>G110-H110</f>
        <v>973</v>
      </c>
      <c r="J110" s="334">
        <f>$F110*I110</f>
        <v>973000</v>
      </c>
      <c r="K110" s="334">
        <f>J110/1000000</f>
        <v>0.973</v>
      </c>
      <c r="L110" s="333">
        <v>263</v>
      </c>
      <c r="M110" s="334">
        <v>263</v>
      </c>
      <c r="N110" s="334">
        <f>L110-M110</f>
        <v>0</v>
      </c>
      <c r="O110" s="334">
        <f>$F110*N110</f>
        <v>0</v>
      </c>
      <c r="P110" s="334">
        <f>O110/1000000</f>
        <v>0</v>
      </c>
      <c r="Q110" s="469" t="s">
        <v>445</v>
      </c>
    </row>
    <row r="111" spans="1:17" s="483" customFormat="1" ht="21" customHeight="1" thickBot="1">
      <c r="A111" s="260">
        <v>75</v>
      </c>
      <c r="B111" s="303" t="s">
        <v>448</v>
      </c>
      <c r="C111" s="482">
        <v>4864847</v>
      </c>
      <c r="D111" s="482" t="s">
        <v>12</v>
      </c>
      <c r="E111" s="319" t="s">
        <v>346</v>
      </c>
      <c r="F111" s="505">
        <v>1000</v>
      </c>
      <c r="G111" s="333">
        <v>2014</v>
      </c>
      <c r="H111" s="307">
        <v>1870</v>
      </c>
      <c r="I111" s="307">
        <f t="shared" si="12"/>
        <v>144</v>
      </c>
      <c r="J111" s="307">
        <f t="shared" si="13"/>
        <v>144000</v>
      </c>
      <c r="K111" s="505">
        <f t="shared" si="14"/>
        <v>0.144</v>
      </c>
      <c r="L111" s="333">
        <v>5890</v>
      </c>
      <c r="M111" s="307">
        <v>5888</v>
      </c>
      <c r="N111" s="307">
        <f t="shared" si="15"/>
        <v>2</v>
      </c>
      <c r="O111" s="307">
        <f t="shared" si="16"/>
        <v>2000</v>
      </c>
      <c r="P111" s="505">
        <f t="shared" si="17"/>
        <v>0.002</v>
      </c>
      <c r="Q111" s="610"/>
    </row>
    <row r="112" spans="1:2" ht="11.25" customHeight="1" thickTop="1">
      <c r="A112" s="260"/>
      <c r="B112" s="303"/>
    </row>
    <row r="113" spans="1:16" ht="21" customHeight="1">
      <c r="A113" s="184" t="s">
        <v>312</v>
      </c>
      <c r="C113" s="55"/>
      <c r="D113" s="89"/>
      <c r="E113" s="89"/>
      <c r="F113" s="611"/>
      <c r="K113" s="612">
        <f>SUM(K8:K111)</f>
        <v>-64.47338150200001</v>
      </c>
      <c r="L113" s="20"/>
      <c r="M113" s="20"/>
      <c r="N113" s="20"/>
      <c r="O113" s="20"/>
      <c r="P113" s="612">
        <f>SUM(P8:P111)</f>
        <v>-6.1843081200000025</v>
      </c>
    </row>
    <row r="114" spans="3:16" ht="9.75" customHeight="1" hidden="1">
      <c r="C114" s="89"/>
      <c r="D114" s="89"/>
      <c r="E114" s="89"/>
      <c r="F114" s="611"/>
      <c r="L114" s="561"/>
      <c r="M114" s="561"/>
      <c r="N114" s="561"/>
      <c r="O114" s="561"/>
      <c r="P114" s="561"/>
    </row>
    <row r="115" spans="1:17" ht="24" thickBot="1">
      <c r="A115" s="390" t="s">
        <v>192</v>
      </c>
      <c r="C115" s="89"/>
      <c r="D115" s="89"/>
      <c r="E115" s="89"/>
      <c r="F115" s="611"/>
      <c r="G115" s="498"/>
      <c r="H115" s="498"/>
      <c r="I115" s="45" t="s">
        <v>397</v>
      </c>
      <c r="J115" s="498"/>
      <c r="K115" s="498"/>
      <c r="L115" s="499"/>
      <c r="M115" s="499"/>
      <c r="N115" s="45" t="s">
        <v>398</v>
      </c>
      <c r="O115" s="499"/>
      <c r="P115" s="499"/>
      <c r="Q115" s="607" t="str">
        <f>NDPL!$Q$1</f>
        <v>JANUARY-2018</v>
      </c>
    </row>
    <row r="116" spans="1:17" ht="39.75" thickBot="1" thickTop="1">
      <c r="A116" s="527" t="s">
        <v>8</v>
      </c>
      <c r="B116" s="528" t="s">
        <v>9</v>
      </c>
      <c r="C116" s="529" t="s">
        <v>1</v>
      </c>
      <c r="D116" s="529" t="s">
        <v>2</v>
      </c>
      <c r="E116" s="529" t="s">
        <v>3</v>
      </c>
      <c r="F116" s="613" t="s">
        <v>10</v>
      </c>
      <c r="G116" s="527" t="str">
        <f>NDPL!G5</f>
        <v>FINAL READING 01/02/2018</v>
      </c>
      <c r="H116" s="529" t="str">
        <f>NDPL!H5</f>
        <v>INTIAL READING 01/01/2017</v>
      </c>
      <c r="I116" s="529" t="s">
        <v>4</v>
      </c>
      <c r="J116" s="529" t="s">
        <v>5</v>
      </c>
      <c r="K116" s="529" t="s">
        <v>6</v>
      </c>
      <c r="L116" s="527" t="str">
        <f>NDPL!G5</f>
        <v>FINAL READING 01/02/2018</v>
      </c>
      <c r="M116" s="529" t="str">
        <f>NDPL!H5</f>
        <v>INTIAL READING 01/01/2017</v>
      </c>
      <c r="N116" s="529" t="s">
        <v>4</v>
      </c>
      <c r="O116" s="529" t="s">
        <v>5</v>
      </c>
      <c r="P116" s="529" t="s">
        <v>6</v>
      </c>
      <c r="Q116" s="553" t="s">
        <v>309</v>
      </c>
    </row>
    <row r="117" spans="3:16" ht="18" thickBot="1" thickTop="1">
      <c r="C117" s="89"/>
      <c r="D117" s="89"/>
      <c r="E117" s="89"/>
      <c r="F117" s="611"/>
      <c r="L117" s="561"/>
      <c r="M117" s="561"/>
      <c r="N117" s="561"/>
      <c r="O117" s="561"/>
      <c r="P117" s="561"/>
    </row>
    <row r="118" spans="1:17" ht="18" customHeight="1" thickTop="1">
      <c r="A118" s="345"/>
      <c r="B118" s="346" t="s">
        <v>176</v>
      </c>
      <c r="C118" s="317"/>
      <c r="D118" s="90"/>
      <c r="E118" s="90"/>
      <c r="F118" s="313"/>
      <c r="G118" s="51"/>
      <c r="H118" s="465"/>
      <c r="I118" s="465"/>
      <c r="J118" s="465"/>
      <c r="K118" s="614"/>
      <c r="L118" s="564"/>
      <c r="M118" s="565"/>
      <c r="N118" s="565"/>
      <c r="O118" s="565"/>
      <c r="P118" s="566"/>
      <c r="Q118" s="560"/>
    </row>
    <row r="119" spans="1:17" ht="18">
      <c r="A119" s="316">
        <v>1</v>
      </c>
      <c r="B119" s="347" t="s">
        <v>177</v>
      </c>
      <c r="C119" s="327">
        <v>4865143</v>
      </c>
      <c r="D119" s="121" t="s">
        <v>12</v>
      </c>
      <c r="E119" s="93" t="s">
        <v>346</v>
      </c>
      <c r="F119" s="314">
        <v>-100</v>
      </c>
      <c r="G119" s="333">
        <v>192142</v>
      </c>
      <c r="H119" s="334">
        <v>190057</v>
      </c>
      <c r="I119" s="275">
        <f>G119-H119</f>
        <v>2085</v>
      </c>
      <c r="J119" s="275">
        <f>$F119*I119</f>
        <v>-208500</v>
      </c>
      <c r="K119" s="275">
        <f>J119/1000000</f>
        <v>-0.2085</v>
      </c>
      <c r="L119" s="333">
        <v>913602</v>
      </c>
      <c r="M119" s="334">
        <v>913602</v>
      </c>
      <c r="N119" s="275">
        <f>L119-M119</f>
        <v>0</v>
      </c>
      <c r="O119" s="275">
        <f>$F119*N119</f>
        <v>0</v>
      </c>
      <c r="P119" s="275">
        <f>O119/1000000</f>
        <v>0</v>
      </c>
      <c r="Q119" s="493"/>
    </row>
    <row r="120" spans="1:17" ht="18" customHeight="1">
      <c r="A120" s="316"/>
      <c r="B120" s="348" t="s">
        <v>41</v>
      </c>
      <c r="C120" s="327"/>
      <c r="D120" s="121"/>
      <c r="E120" s="121"/>
      <c r="F120" s="314"/>
      <c r="G120" s="414"/>
      <c r="H120" s="417"/>
      <c r="I120" s="275"/>
      <c r="J120" s="275"/>
      <c r="K120" s="275"/>
      <c r="L120" s="260"/>
      <c r="M120" s="275"/>
      <c r="N120" s="275"/>
      <c r="O120" s="275"/>
      <c r="P120" s="275"/>
      <c r="Q120" s="470"/>
    </row>
    <row r="121" spans="1:17" ht="18" customHeight="1">
      <c r="A121" s="316"/>
      <c r="B121" s="348" t="s">
        <v>119</v>
      </c>
      <c r="C121" s="327"/>
      <c r="D121" s="121"/>
      <c r="E121" s="121"/>
      <c r="F121" s="314"/>
      <c r="G121" s="414"/>
      <c r="H121" s="417"/>
      <c r="I121" s="275"/>
      <c r="J121" s="275"/>
      <c r="K121" s="275"/>
      <c r="L121" s="260"/>
      <c r="M121" s="275"/>
      <c r="N121" s="275"/>
      <c r="O121" s="275"/>
      <c r="P121" s="275"/>
      <c r="Q121" s="470"/>
    </row>
    <row r="122" spans="1:17" ht="18" customHeight="1">
      <c r="A122" s="316">
        <v>2</v>
      </c>
      <c r="B122" s="347" t="s">
        <v>120</v>
      </c>
      <c r="C122" s="327">
        <v>5295199</v>
      </c>
      <c r="D122" s="121" t="s">
        <v>12</v>
      </c>
      <c r="E122" s="93" t="s">
        <v>346</v>
      </c>
      <c r="F122" s="314">
        <v>-1000</v>
      </c>
      <c r="G122" s="333">
        <v>998110</v>
      </c>
      <c r="H122" s="334">
        <v>998105</v>
      </c>
      <c r="I122" s="275">
        <f>G122-H122</f>
        <v>5</v>
      </c>
      <c r="J122" s="275">
        <f>$F122*I122</f>
        <v>-5000</v>
      </c>
      <c r="K122" s="275">
        <f>J122/1000000</f>
        <v>-0.005</v>
      </c>
      <c r="L122" s="333">
        <v>1144</v>
      </c>
      <c r="M122" s="334">
        <v>1144</v>
      </c>
      <c r="N122" s="275">
        <f>L122-M122</f>
        <v>0</v>
      </c>
      <c r="O122" s="275">
        <f>$F122*N122</f>
        <v>0</v>
      </c>
      <c r="P122" s="275">
        <f>O122/1000000</f>
        <v>0</v>
      </c>
      <c r="Q122" s="470"/>
    </row>
    <row r="123" spans="1:17" ht="18" customHeight="1">
      <c r="A123" s="316">
        <v>3</v>
      </c>
      <c r="B123" s="315" t="s">
        <v>121</v>
      </c>
      <c r="C123" s="327">
        <v>4865135</v>
      </c>
      <c r="D123" s="81" t="s">
        <v>12</v>
      </c>
      <c r="E123" s="93" t="s">
        <v>346</v>
      </c>
      <c r="F123" s="314">
        <v>-1000</v>
      </c>
      <c r="G123" s="333">
        <v>150874</v>
      </c>
      <c r="H123" s="334">
        <v>151054</v>
      </c>
      <c r="I123" s="275">
        <f>G123-H123</f>
        <v>-180</v>
      </c>
      <c r="J123" s="275">
        <f>$F123*I123</f>
        <v>180000</v>
      </c>
      <c r="K123" s="275">
        <f>J123/1000000</f>
        <v>0.18</v>
      </c>
      <c r="L123" s="333">
        <v>54270</v>
      </c>
      <c r="M123" s="334">
        <v>54270</v>
      </c>
      <c r="N123" s="275">
        <f>L123-M123</f>
        <v>0</v>
      </c>
      <c r="O123" s="275">
        <f>$F123*N123</f>
        <v>0</v>
      </c>
      <c r="P123" s="275">
        <f>O123/1000000</f>
        <v>0</v>
      </c>
      <c r="Q123" s="470"/>
    </row>
    <row r="124" spans="1:17" s="747" customFormat="1" ht="18" customHeight="1">
      <c r="A124" s="755">
        <v>4</v>
      </c>
      <c r="B124" s="777" t="s">
        <v>178</v>
      </c>
      <c r="C124" s="740">
        <v>4864804</v>
      </c>
      <c r="D124" s="762" t="s">
        <v>12</v>
      </c>
      <c r="E124" s="763" t="s">
        <v>346</v>
      </c>
      <c r="F124" s="765">
        <v>-200</v>
      </c>
      <c r="G124" s="743">
        <v>997563</v>
      </c>
      <c r="H124" s="744">
        <v>997896</v>
      </c>
      <c r="I124" s="778">
        <f>G124-H124</f>
        <v>-333</v>
      </c>
      <c r="J124" s="778">
        <f>$F124*I124</f>
        <v>66600</v>
      </c>
      <c r="K124" s="778">
        <f>J124/1000000</f>
        <v>0.0666</v>
      </c>
      <c r="L124" s="743">
        <v>999125</v>
      </c>
      <c r="M124" s="744">
        <v>999125</v>
      </c>
      <c r="N124" s="778">
        <f>L124-M124</f>
        <v>0</v>
      </c>
      <c r="O124" s="778">
        <f>$F124*N124</f>
        <v>0</v>
      </c>
      <c r="P124" s="778">
        <f>O124/1000000</f>
        <v>0</v>
      </c>
      <c r="Q124" s="779"/>
    </row>
    <row r="125" spans="1:17" ht="18" customHeight="1">
      <c r="A125" s="316">
        <v>5</v>
      </c>
      <c r="B125" s="347" t="s">
        <v>179</v>
      </c>
      <c r="C125" s="327">
        <v>4864845</v>
      </c>
      <c r="D125" s="121" t="s">
        <v>12</v>
      </c>
      <c r="E125" s="93" t="s">
        <v>346</v>
      </c>
      <c r="F125" s="314">
        <v>-1000</v>
      </c>
      <c r="G125" s="333">
        <v>428</v>
      </c>
      <c r="H125" s="334">
        <v>193</v>
      </c>
      <c r="I125" s="275">
        <f>G125-H125</f>
        <v>235</v>
      </c>
      <c r="J125" s="275">
        <f>$F125*I125</f>
        <v>-235000</v>
      </c>
      <c r="K125" s="275">
        <f>J125/1000000</f>
        <v>-0.235</v>
      </c>
      <c r="L125" s="333">
        <v>11</v>
      </c>
      <c r="M125" s="334">
        <v>11</v>
      </c>
      <c r="N125" s="275">
        <f>L125-M125</f>
        <v>0</v>
      </c>
      <c r="O125" s="275">
        <f>$F125*N125</f>
        <v>0</v>
      </c>
      <c r="P125" s="275">
        <f>O125/1000000</f>
        <v>0</v>
      </c>
      <c r="Q125" s="470"/>
    </row>
    <row r="126" spans="1:17" ht="18" customHeight="1">
      <c r="A126" s="316"/>
      <c r="B126" s="349" t="s">
        <v>180</v>
      </c>
      <c r="C126" s="327"/>
      <c r="D126" s="81"/>
      <c r="E126" s="81"/>
      <c r="F126" s="314"/>
      <c r="G126" s="414"/>
      <c r="H126" s="417"/>
      <c r="I126" s="275"/>
      <c r="J126" s="275"/>
      <c r="K126" s="275"/>
      <c r="L126" s="260"/>
      <c r="M126" s="275"/>
      <c r="N126" s="275"/>
      <c r="O126" s="275"/>
      <c r="P126" s="275"/>
      <c r="Q126" s="470"/>
    </row>
    <row r="127" spans="1:17" ht="18" customHeight="1">
      <c r="A127" s="316"/>
      <c r="B127" s="349" t="s">
        <v>110</v>
      </c>
      <c r="C127" s="327"/>
      <c r="D127" s="81"/>
      <c r="E127" s="81"/>
      <c r="F127" s="314"/>
      <c r="G127" s="414"/>
      <c r="H127" s="417"/>
      <c r="I127" s="275"/>
      <c r="J127" s="275"/>
      <c r="K127" s="275"/>
      <c r="L127" s="260"/>
      <c r="M127" s="275"/>
      <c r="N127" s="275"/>
      <c r="O127" s="275"/>
      <c r="P127" s="275"/>
      <c r="Q127" s="470"/>
    </row>
    <row r="128" spans="1:17" s="507" customFormat="1" ht="18">
      <c r="A128" s="488">
        <v>6</v>
      </c>
      <c r="B128" s="489" t="s">
        <v>400</v>
      </c>
      <c r="C128" s="490">
        <v>4864955</v>
      </c>
      <c r="D128" s="158" t="s">
        <v>12</v>
      </c>
      <c r="E128" s="159" t="s">
        <v>346</v>
      </c>
      <c r="F128" s="491">
        <v>-1000</v>
      </c>
      <c r="G128" s="333">
        <v>999450</v>
      </c>
      <c r="H128" s="446">
        <v>999732</v>
      </c>
      <c r="I128" s="452">
        <f>G128-H128</f>
        <v>-282</v>
      </c>
      <c r="J128" s="452">
        <f>$F128*I128</f>
        <v>282000</v>
      </c>
      <c r="K128" s="452">
        <f>J128/1000000</f>
        <v>0.282</v>
      </c>
      <c r="L128" s="333">
        <v>742</v>
      </c>
      <c r="M128" s="446">
        <v>742</v>
      </c>
      <c r="N128" s="452">
        <f>L128-M128</f>
        <v>0</v>
      </c>
      <c r="O128" s="452">
        <f>$F128*N128</f>
        <v>0</v>
      </c>
      <c r="P128" s="452">
        <f>O128/1000000</f>
        <v>0</v>
      </c>
      <c r="Q128" s="728"/>
    </row>
    <row r="129" spans="1:17" ht="18">
      <c r="A129" s="316">
        <v>7</v>
      </c>
      <c r="B129" s="347" t="s">
        <v>181</v>
      </c>
      <c r="C129" s="327">
        <v>4864820</v>
      </c>
      <c r="D129" s="121" t="s">
        <v>12</v>
      </c>
      <c r="E129" s="93" t="s">
        <v>346</v>
      </c>
      <c r="F129" s="314">
        <v>-160</v>
      </c>
      <c r="G129" s="333">
        <v>3890</v>
      </c>
      <c r="H129" s="334">
        <v>3918</v>
      </c>
      <c r="I129" s="275">
        <f>G129-H129</f>
        <v>-28</v>
      </c>
      <c r="J129" s="275">
        <f>$F129*I129</f>
        <v>4480</v>
      </c>
      <c r="K129" s="275">
        <f>J129/1000000</f>
        <v>0.00448</v>
      </c>
      <c r="L129" s="333">
        <v>3771</v>
      </c>
      <c r="M129" s="334">
        <v>3771</v>
      </c>
      <c r="N129" s="275">
        <f>L129-M129</f>
        <v>0</v>
      </c>
      <c r="O129" s="275">
        <f>$F129*N129</f>
        <v>0</v>
      </c>
      <c r="P129" s="275">
        <f>O129/1000000</f>
        <v>0</v>
      </c>
      <c r="Q129" s="729"/>
    </row>
    <row r="130" spans="1:17" ht="18" customHeight="1">
      <c r="A130" s="316">
        <v>8</v>
      </c>
      <c r="B130" s="347" t="s">
        <v>182</v>
      </c>
      <c r="C130" s="327">
        <v>4865142</v>
      </c>
      <c r="D130" s="121" t="s">
        <v>12</v>
      </c>
      <c r="E130" s="93" t="s">
        <v>346</v>
      </c>
      <c r="F130" s="314">
        <v>-1000</v>
      </c>
      <c r="G130" s="333">
        <v>907376</v>
      </c>
      <c r="H130" s="334">
        <v>907432</v>
      </c>
      <c r="I130" s="275">
        <f>G130-H130</f>
        <v>-56</v>
      </c>
      <c r="J130" s="275">
        <f>$F130*I130</f>
        <v>56000</v>
      </c>
      <c r="K130" s="275">
        <f>J130/1000000</f>
        <v>0.056</v>
      </c>
      <c r="L130" s="333">
        <v>62169</v>
      </c>
      <c r="M130" s="334">
        <v>62169</v>
      </c>
      <c r="N130" s="275">
        <f>L130-M130</f>
        <v>0</v>
      </c>
      <c r="O130" s="275">
        <f>$F130*N130</f>
        <v>0</v>
      </c>
      <c r="P130" s="275">
        <f>O130/1000000</f>
        <v>0</v>
      </c>
      <c r="Q130" s="470"/>
    </row>
    <row r="131" spans="1:17" ht="18" customHeight="1">
      <c r="A131" s="316">
        <v>9</v>
      </c>
      <c r="B131" s="347" t="s">
        <v>409</v>
      </c>
      <c r="C131" s="327">
        <v>4864961</v>
      </c>
      <c r="D131" s="121" t="s">
        <v>12</v>
      </c>
      <c r="E131" s="93" t="s">
        <v>346</v>
      </c>
      <c r="F131" s="314">
        <v>-1000</v>
      </c>
      <c r="G131" s="333">
        <v>995947</v>
      </c>
      <c r="H131" s="334">
        <v>996601</v>
      </c>
      <c r="I131" s="275">
        <f>G131-H131</f>
        <v>-654</v>
      </c>
      <c r="J131" s="275">
        <f>$F131*I131</f>
        <v>654000</v>
      </c>
      <c r="K131" s="275">
        <f>J131/1000000</f>
        <v>0.654</v>
      </c>
      <c r="L131" s="333">
        <v>999819</v>
      </c>
      <c r="M131" s="334">
        <v>999819</v>
      </c>
      <c r="N131" s="275">
        <f>L131-M131</f>
        <v>0</v>
      </c>
      <c r="O131" s="275">
        <f>$F131*N131</f>
        <v>0</v>
      </c>
      <c r="P131" s="275">
        <f>O131/1000000</f>
        <v>0</v>
      </c>
      <c r="Q131" s="454"/>
    </row>
    <row r="132" spans="1:17" ht="18" customHeight="1">
      <c r="A132" s="316"/>
      <c r="B132" s="348" t="s">
        <v>110</v>
      </c>
      <c r="C132" s="327"/>
      <c r="D132" s="121"/>
      <c r="E132" s="121"/>
      <c r="F132" s="314"/>
      <c r="G132" s="414"/>
      <c r="H132" s="417"/>
      <c r="I132" s="275"/>
      <c r="J132" s="275"/>
      <c r="K132" s="275"/>
      <c r="L132" s="260"/>
      <c r="M132" s="275"/>
      <c r="N132" s="275"/>
      <c r="O132" s="275"/>
      <c r="P132" s="275"/>
      <c r="Q132" s="470"/>
    </row>
    <row r="133" spans="1:17" ht="18" customHeight="1">
      <c r="A133" s="316">
        <v>10</v>
      </c>
      <c r="B133" s="347" t="s">
        <v>183</v>
      </c>
      <c r="C133" s="327">
        <v>4865093</v>
      </c>
      <c r="D133" s="121" t="s">
        <v>12</v>
      </c>
      <c r="E133" s="93" t="s">
        <v>346</v>
      </c>
      <c r="F133" s="314">
        <v>-100</v>
      </c>
      <c r="G133" s="333">
        <v>96351</v>
      </c>
      <c r="H133" s="334">
        <v>96087</v>
      </c>
      <c r="I133" s="275">
        <f>G133-H133</f>
        <v>264</v>
      </c>
      <c r="J133" s="275">
        <f>$F133*I133</f>
        <v>-26400</v>
      </c>
      <c r="K133" s="275">
        <f>J133/1000000</f>
        <v>-0.0264</v>
      </c>
      <c r="L133" s="333">
        <v>71760</v>
      </c>
      <c r="M133" s="334">
        <v>71752</v>
      </c>
      <c r="N133" s="275">
        <f>L133-M133</f>
        <v>8</v>
      </c>
      <c r="O133" s="275">
        <f>$F133*N133</f>
        <v>-800</v>
      </c>
      <c r="P133" s="275">
        <f>O133/1000000</f>
        <v>-0.0008</v>
      </c>
      <c r="Q133" s="470"/>
    </row>
    <row r="134" spans="1:17" ht="18" customHeight="1">
      <c r="A134" s="316">
        <v>11</v>
      </c>
      <c r="B134" s="347" t="s">
        <v>184</v>
      </c>
      <c r="C134" s="327">
        <v>4865094</v>
      </c>
      <c r="D134" s="121" t="s">
        <v>12</v>
      </c>
      <c r="E134" s="93" t="s">
        <v>346</v>
      </c>
      <c r="F134" s="314">
        <v>-100</v>
      </c>
      <c r="G134" s="333">
        <v>105192</v>
      </c>
      <c r="H134" s="334">
        <v>104544</v>
      </c>
      <c r="I134" s="275">
        <f>G134-H134</f>
        <v>648</v>
      </c>
      <c r="J134" s="275">
        <f>$F134*I134</f>
        <v>-64800</v>
      </c>
      <c r="K134" s="275">
        <f>J134/1000000</f>
        <v>-0.0648</v>
      </c>
      <c r="L134" s="333">
        <v>72466</v>
      </c>
      <c r="M134" s="334">
        <v>72466</v>
      </c>
      <c r="N134" s="275">
        <f>L134-M134</f>
        <v>0</v>
      </c>
      <c r="O134" s="275">
        <f>$F134*N134</f>
        <v>0</v>
      </c>
      <c r="P134" s="275">
        <f>O134/1000000</f>
        <v>0</v>
      </c>
      <c r="Q134" s="470"/>
    </row>
    <row r="135" spans="1:17" ht="18">
      <c r="A135" s="488">
        <v>12</v>
      </c>
      <c r="B135" s="489" t="s">
        <v>185</v>
      </c>
      <c r="C135" s="490">
        <v>5269199</v>
      </c>
      <c r="D135" s="158" t="s">
        <v>12</v>
      </c>
      <c r="E135" s="159" t="s">
        <v>346</v>
      </c>
      <c r="F135" s="491">
        <v>-100</v>
      </c>
      <c r="G135" s="333">
        <v>29865</v>
      </c>
      <c r="H135" s="446">
        <v>30411</v>
      </c>
      <c r="I135" s="452">
        <f>G135-H135</f>
        <v>-546</v>
      </c>
      <c r="J135" s="452">
        <f>$F135*I135</f>
        <v>54600</v>
      </c>
      <c r="K135" s="452">
        <f>J135/1000000</f>
        <v>0.0546</v>
      </c>
      <c r="L135" s="333">
        <v>33191</v>
      </c>
      <c r="M135" s="446">
        <v>33191</v>
      </c>
      <c r="N135" s="452">
        <f>L135-M135</f>
        <v>0</v>
      </c>
      <c r="O135" s="452">
        <f>$F135*N135</f>
        <v>0</v>
      </c>
      <c r="P135" s="452">
        <f>O135/1000000</f>
        <v>0</v>
      </c>
      <c r="Q135" s="475"/>
    </row>
    <row r="136" spans="1:17" ht="18" customHeight="1">
      <c r="A136" s="316"/>
      <c r="B136" s="349" t="s">
        <v>180</v>
      </c>
      <c r="C136" s="327"/>
      <c r="D136" s="81"/>
      <c r="E136" s="81"/>
      <c r="F136" s="310"/>
      <c r="G136" s="414"/>
      <c r="H136" s="417"/>
      <c r="I136" s="275"/>
      <c r="J136" s="275"/>
      <c r="K136" s="275"/>
      <c r="L136" s="260"/>
      <c r="M136" s="275"/>
      <c r="N136" s="275"/>
      <c r="O136" s="275"/>
      <c r="P136" s="275"/>
      <c r="Q136" s="470"/>
    </row>
    <row r="137" spans="1:17" ht="18" customHeight="1">
      <c r="A137" s="316"/>
      <c r="B137" s="348" t="s">
        <v>186</v>
      </c>
      <c r="C137" s="327"/>
      <c r="D137" s="121"/>
      <c r="E137" s="121"/>
      <c r="F137" s="310"/>
      <c r="G137" s="414"/>
      <c r="H137" s="417"/>
      <c r="I137" s="275"/>
      <c r="J137" s="275"/>
      <c r="K137" s="275"/>
      <c r="L137" s="260"/>
      <c r="M137" s="275"/>
      <c r="N137" s="275"/>
      <c r="O137" s="275"/>
      <c r="P137" s="275"/>
      <c r="Q137" s="470"/>
    </row>
    <row r="138" spans="1:17" ht="18" customHeight="1">
      <c r="A138" s="316">
        <v>13</v>
      </c>
      <c r="B138" s="347" t="s">
        <v>399</v>
      </c>
      <c r="C138" s="327">
        <v>4864892</v>
      </c>
      <c r="D138" s="121" t="s">
        <v>12</v>
      </c>
      <c r="E138" s="93" t="s">
        <v>346</v>
      </c>
      <c r="F138" s="314">
        <v>500</v>
      </c>
      <c r="G138" s="333">
        <v>999090</v>
      </c>
      <c r="H138" s="334">
        <v>999090</v>
      </c>
      <c r="I138" s="275">
        <f>G138-H138</f>
        <v>0</v>
      </c>
      <c r="J138" s="275">
        <f>$F138*I138</f>
        <v>0</v>
      </c>
      <c r="K138" s="275">
        <f>J138/1000000</f>
        <v>0</v>
      </c>
      <c r="L138" s="333">
        <v>16668</v>
      </c>
      <c r="M138" s="334">
        <v>16668</v>
      </c>
      <c r="N138" s="275">
        <f>L138-M138</f>
        <v>0</v>
      </c>
      <c r="O138" s="275">
        <f>$F138*N138</f>
        <v>0</v>
      </c>
      <c r="P138" s="275">
        <f>O138/1000000</f>
        <v>0</v>
      </c>
      <c r="Q138" s="495"/>
    </row>
    <row r="139" spans="1:17" ht="18" customHeight="1">
      <c r="A139" s="316">
        <v>14</v>
      </c>
      <c r="B139" s="347" t="s">
        <v>402</v>
      </c>
      <c r="C139" s="327">
        <v>4865048</v>
      </c>
      <c r="D139" s="121" t="s">
        <v>12</v>
      </c>
      <c r="E139" s="93" t="s">
        <v>346</v>
      </c>
      <c r="F139" s="314">
        <v>250</v>
      </c>
      <c r="G139" s="333">
        <v>999862</v>
      </c>
      <c r="H139" s="334">
        <v>999862</v>
      </c>
      <c r="I139" s="275">
        <f>G139-H139</f>
        <v>0</v>
      </c>
      <c r="J139" s="275">
        <f>$F139*I139</f>
        <v>0</v>
      </c>
      <c r="K139" s="275">
        <f>J139/1000000</f>
        <v>0</v>
      </c>
      <c r="L139" s="333">
        <v>999849</v>
      </c>
      <c r="M139" s="334">
        <v>999849</v>
      </c>
      <c r="N139" s="275">
        <f>L139-M139</f>
        <v>0</v>
      </c>
      <c r="O139" s="275">
        <f>$F139*N139</f>
        <v>0</v>
      </c>
      <c r="P139" s="275">
        <f>O139/1000000</f>
        <v>0</v>
      </c>
      <c r="Q139" s="487"/>
    </row>
    <row r="140" spans="1:17" ht="18" customHeight="1">
      <c r="A140" s="316">
        <v>15</v>
      </c>
      <c r="B140" s="347" t="s">
        <v>119</v>
      </c>
      <c r="C140" s="327">
        <v>4902508</v>
      </c>
      <c r="D140" s="121" t="s">
        <v>12</v>
      </c>
      <c r="E140" s="93" t="s">
        <v>346</v>
      </c>
      <c r="F140" s="314">
        <v>833.33</v>
      </c>
      <c r="G140" s="333">
        <v>0</v>
      </c>
      <c r="H140" s="334">
        <v>0</v>
      </c>
      <c r="I140" s="275">
        <f>G140-H140</f>
        <v>0</v>
      </c>
      <c r="J140" s="275">
        <f>$F140*I140</f>
        <v>0</v>
      </c>
      <c r="K140" s="275">
        <f>J140/1000000</f>
        <v>0</v>
      </c>
      <c r="L140" s="333">
        <v>999580</v>
      </c>
      <c r="M140" s="334">
        <v>999580</v>
      </c>
      <c r="N140" s="275">
        <f>L140-M140</f>
        <v>0</v>
      </c>
      <c r="O140" s="275">
        <f>$F140*N140</f>
        <v>0</v>
      </c>
      <c r="P140" s="275">
        <f>O140/1000000</f>
        <v>0</v>
      </c>
      <c r="Q140" s="470"/>
    </row>
    <row r="141" spans="1:17" ht="18" customHeight="1">
      <c r="A141" s="316"/>
      <c r="B141" s="348" t="s">
        <v>187</v>
      </c>
      <c r="C141" s="327"/>
      <c r="D141" s="121"/>
      <c r="E141" s="121"/>
      <c r="F141" s="314"/>
      <c r="G141" s="333"/>
      <c r="H141" s="334"/>
      <c r="I141" s="275"/>
      <c r="J141" s="275"/>
      <c r="K141" s="275"/>
      <c r="L141" s="260"/>
      <c r="M141" s="275"/>
      <c r="N141" s="275"/>
      <c r="O141" s="275"/>
      <c r="P141" s="275"/>
      <c r="Q141" s="470"/>
    </row>
    <row r="142" spans="1:17" ht="18" customHeight="1">
      <c r="A142" s="316">
        <v>16</v>
      </c>
      <c r="B142" s="315" t="s">
        <v>188</v>
      </c>
      <c r="C142" s="327">
        <v>4865133</v>
      </c>
      <c r="D142" s="81" t="s">
        <v>12</v>
      </c>
      <c r="E142" s="93" t="s">
        <v>346</v>
      </c>
      <c r="F142" s="314">
        <v>-100</v>
      </c>
      <c r="G142" s="333">
        <v>424683</v>
      </c>
      <c r="H142" s="334">
        <v>420451</v>
      </c>
      <c r="I142" s="275">
        <f>G142-H142</f>
        <v>4232</v>
      </c>
      <c r="J142" s="275">
        <f>$F142*I142</f>
        <v>-423200</v>
      </c>
      <c r="K142" s="275">
        <f>J142/1000000</f>
        <v>-0.4232</v>
      </c>
      <c r="L142" s="333">
        <v>49064</v>
      </c>
      <c r="M142" s="334">
        <v>49064</v>
      </c>
      <c r="N142" s="275">
        <f>L142-M142</f>
        <v>0</v>
      </c>
      <c r="O142" s="275">
        <f>$F142*N142</f>
        <v>0</v>
      </c>
      <c r="P142" s="275">
        <f>O142/1000000</f>
        <v>0</v>
      </c>
      <c r="Q142" s="470"/>
    </row>
    <row r="143" spans="1:17" ht="18" customHeight="1">
      <c r="A143" s="316"/>
      <c r="B143" s="349" t="s">
        <v>189</v>
      </c>
      <c r="C143" s="327"/>
      <c r="D143" s="81"/>
      <c r="E143" s="121"/>
      <c r="F143" s="314"/>
      <c r="G143" s="414"/>
      <c r="H143" s="417"/>
      <c r="I143" s="275"/>
      <c r="J143" s="275"/>
      <c r="K143" s="275"/>
      <c r="L143" s="260"/>
      <c r="M143" s="275"/>
      <c r="N143" s="275"/>
      <c r="O143" s="275"/>
      <c r="P143" s="275"/>
      <c r="Q143" s="470"/>
    </row>
    <row r="144" spans="1:17" s="747" customFormat="1" ht="18" customHeight="1">
      <c r="A144" s="755">
        <v>17</v>
      </c>
      <c r="B144" s="819" t="s">
        <v>176</v>
      </c>
      <c r="C144" s="740">
        <v>4865076</v>
      </c>
      <c r="D144" s="820" t="s">
        <v>12</v>
      </c>
      <c r="E144" s="763" t="s">
        <v>346</v>
      </c>
      <c r="F144" s="765">
        <v>-100</v>
      </c>
      <c r="G144" s="743">
        <v>6427</v>
      </c>
      <c r="H144" s="744">
        <v>6285</v>
      </c>
      <c r="I144" s="778">
        <f>G144-H144</f>
        <v>142</v>
      </c>
      <c r="J144" s="778">
        <f>$F144*I144</f>
        <v>-14200</v>
      </c>
      <c r="K144" s="778">
        <f>J144/1000000</f>
        <v>-0.0142</v>
      </c>
      <c r="L144" s="743">
        <v>30136</v>
      </c>
      <c r="M144" s="744">
        <v>30039</v>
      </c>
      <c r="N144" s="778">
        <f>L144-M144</f>
        <v>97</v>
      </c>
      <c r="O144" s="778">
        <f>$F144*N144</f>
        <v>-9700</v>
      </c>
      <c r="P144" s="778">
        <f>O144/1000000</f>
        <v>-0.0097</v>
      </c>
      <c r="Q144" s="768"/>
    </row>
    <row r="145" spans="1:17" s="747" customFormat="1" ht="18" customHeight="1">
      <c r="A145" s="755">
        <v>18</v>
      </c>
      <c r="B145" s="777" t="s">
        <v>190</v>
      </c>
      <c r="C145" s="740">
        <v>4865077</v>
      </c>
      <c r="D145" s="762" t="s">
        <v>12</v>
      </c>
      <c r="E145" s="763" t="s">
        <v>346</v>
      </c>
      <c r="F145" s="765">
        <v>-100</v>
      </c>
      <c r="G145" s="743">
        <v>0</v>
      </c>
      <c r="H145" s="744">
        <v>0</v>
      </c>
      <c r="I145" s="778">
        <f>G145-H145</f>
        <v>0</v>
      </c>
      <c r="J145" s="778">
        <f>$F145*I145</f>
        <v>0</v>
      </c>
      <c r="K145" s="778">
        <f>J145/1000000</f>
        <v>0</v>
      </c>
      <c r="L145" s="743">
        <v>0</v>
      </c>
      <c r="M145" s="744">
        <v>0</v>
      </c>
      <c r="N145" s="778">
        <f>L145-M145</f>
        <v>0</v>
      </c>
      <c r="O145" s="778">
        <f>$F145*N145</f>
        <v>0</v>
      </c>
      <c r="P145" s="778">
        <f>O145/1000000</f>
        <v>0</v>
      </c>
      <c r="Q145" s="779"/>
    </row>
    <row r="146" spans="1:17" ht="18" customHeight="1">
      <c r="A146" s="567"/>
      <c r="B146" s="348" t="s">
        <v>49</v>
      </c>
      <c r="C146" s="611"/>
      <c r="D146" s="89"/>
      <c r="E146" s="89"/>
      <c r="F146" s="314"/>
      <c r="G146" s="414"/>
      <c r="H146" s="417"/>
      <c r="I146" s="275"/>
      <c r="J146" s="275"/>
      <c r="K146" s="275"/>
      <c r="L146" s="260"/>
      <c r="M146" s="275"/>
      <c r="N146" s="275"/>
      <c r="O146" s="275"/>
      <c r="P146" s="275"/>
      <c r="Q146" s="470"/>
    </row>
    <row r="147" spans="1:17" ht="18" customHeight="1">
      <c r="A147" s="316">
        <v>19</v>
      </c>
      <c r="B147" s="718" t="s">
        <v>195</v>
      </c>
      <c r="C147" s="327">
        <v>4902503</v>
      </c>
      <c r="D147" s="93" t="s">
        <v>12</v>
      </c>
      <c r="E147" s="93" t="s">
        <v>346</v>
      </c>
      <c r="F147" s="314">
        <v>-416.66</v>
      </c>
      <c r="G147" s="333">
        <v>997852</v>
      </c>
      <c r="H147" s="334">
        <v>997557</v>
      </c>
      <c r="I147" s="275">
        <f>G147-H147</f>
        <v>295</v>
      </c>
      <c r="J147" s="275">
        <f>$F147*I147</f>
        <v>-122914.70000000001</v>
      </c>
      <c r="K147" s="275">
        <f>J147/1000000</f>
        <v>-0.12291470000000002</v>
      </c>
      <c r="L147" s="333">
        <v>999093</v>
      </c>
      <c r="M147" s="334">
        <v>999092</v>
      </c>
      <c r="N147" s="275">
        <f>L147-M147</f>
        <v>1</v>
      </c>
      <c r="O147" s="275">
        <f>$F147*N147</f>
        <v>-416.66</v>
      </c>
      <c r="P147" s="275">
        <f>O147/1000000</f>
        <v>-0.00041666</v>
      </c>
      <c r="Q147" s="470"/>
    </row>
    <row r="148" spans="1:17" ht="18" customHeight="1">
      <c r="A148" s="316"/>
      <c r="B148" s="349" t="s">
        <v>50</v>
      </c>
      <c r="C148" s="314"/>
      <c r="D148" s="81"/>
      <c r="E148" s="81"/>
      <c r="F148" s="314"/>
      <c r="G148" s="414"/>
      <c r="H148" s="417"/>
      <c r="I148" s="275"/>
      <c r="J148" s="275"/>
      <c r="K148" s="275"/>
      <c r="L148" s="260"/>
      <c r="M148" s="275"/>
      <c r="N148" s="275"/>
      <c r="O148" s="275"/>
      <c r="P148" s="275"/>
      <c r="Q148" s="470"/>
    </row>
    <row r="149" spans="1:17" ht="18" customHeight="1">
      <c r="A149" s="316"/>
      <c r="B149" s="349" t="s">
        <v>51</v>
      </c>
      <c r="C149" s="314"/>
      <c r="D149" s="81"/>
      <c r="E149" s="81"/>
      <c r="F149" s="314"/>
      <c r="G149" s="414"/>
      <c r="H149" s="417"/>
      <c r="I149" s="275"/>
      <c r="J149" s="275"/>
      <c r="K149" s="275"/>
      <c r="L149" s="260"/>
      <c r="M149" s="275"/>
      <c r="N149" s="275"/>
      <c r="O149" s="275"/>
      <c r="P149" s="275"/>
      <c r="Q149" s="470"/>
    </row>
    <row r="150" spans="1:17" ht="18" customHeight="1">
      <c r="A150" s="316"/>
      <c r="B150" s="349" t="s">
        <v>52</v>
      </c>
      <c r="C150" s="314"/>
      <c r="D150" s="81"/>
      <c r="E150" s="81"/>
      <c r="F150" s="314"/>
      <c r="G150" s="414"/>
      <c r="H150" s="417"/>
      <c r="I150" s="275"/>
      <c r="J150" s="275"/>
      <c r="K150" s="275"/>
      <c r="L150" s="260"/>
      <c r="M150" s="275"/>
      <c r="N150" s="275"/>
      <c r="O150" s="275"/>
      <c r="P150" s="275"/>
      <c r="Q150" s="470"/>
    </row>
    <row r="151" spans="1:17" ht="17.25" customHeight="1">
      <c r="A151" s="316">
        <v>20</v>
      </c>
      <c r="B151" s="347" t="s">
        <v>53</v>
      </c>
      <c r="C151" s="327">
        <v>4865090</v>
      </c>
      <c r="D151" s="121" t="s">
        <v>12</v>
      </c>
      <c r="E151" s="93" t="s">
        <v>346</v>
      </c>
      <c r="F151" s="314">
        <v>-100</v>
      </c>
      <c r="G151" s="333">
        <v>9021</v>
      </c>
      <c r="H151" s="334">
        <v>9027</v>
      </c>
      <c r="I151" s="275">
        <f>G151-H151</f>
        <v>-6</v>
      </c>
      <c r="J151" s="275">
        <f>$F151*I151</f>
        <v>600</v>
      </c>
      <c r="K151" s="275">
        <f>J151/1000000</f>
        <v>0.0006</v>
      </c>
      <c r="L151" s="333">
        <v>37550</v>
      </c>
      <c r="M151" s="334">
        <v>37568</v>
      </c>
      <c r="N151" s="275">
        <f>L151-M151</f>
        <v>-18</v>
      </c>
      <c r="O151" s="275">
        <f>$F151*N151</f>
        <v>1800</v>
      </c>
      <c r="P151" s="275">
        <f>O151/1000000</f>
        <v>0.0018</v>
      </c>
      <c r="Q151" s="726"/>
    </row>
    <row r="152" spans="1:17" ht="18" customHeight="1">
      <c r="A152" s="316">
        <v>21</v>
      </c>
      <c r="B152" s="347" t="s">
        <v>54</v>
      </c>
      <c r="C152" s="327">
        <v>4902519</v>
      </c>
      <c r="D152" s="121" t="s">
        <v>12</v>
      </c>
      <c r="E152" s="93" t="s">
        <v>346</v>
      </c>
      <c r="F152" s="314">
        <v>-100</v>
      </c>
      <c r="G152" s="333">
        <v>11828</v>
      </c>
      <c r="H152" s="334">
        <v>11844</v>
      </c>
      <c r="I152" s="275">
        <f>G152-H152</f>
        <v>-16</v>
      </c>
      <c r="J152" s="275">
        <f>$F152*I152</f>
        <v>1600</v>
      </c>
      <c r="K152" s="275">
        <f>J152/1000000</f>
        <v>0.0016</v>
      </c>
      <c r="L152" s="333">
        <v>77725</v>
      </c>
      <c r="M152" s="334">
        <v>77802</v>
      </c>
      <c r="N152" s="275">
        <f>L152-M152</f>
        <v>-77</v>
      </c>
      <c r="O152" s="275">
        <f>$F152*N152</f>
        <v>7700</v>
      </c>
      <c r="P152" s="275">
        <f>O152/1000000</f>
        <v>0.0077</v>
      </c>
      <c r="Q152" s="470"/>
    </row>
    <row r="153" spans="1:17" ht="18" customHeight="1">
      <c r="A153" s="316">
        <v>22</v>
      </c>
      <c r="B153" s="347" t="s">
        <v>55</v>
      </c>
      <c r="C153" s="327">
        <v>4902539</v>
      </c>
      <c r="D153" s="121" t="s">
        <v>12</v>
      </c>
      <c r="E153" s="93" t="s">
        <v>346</v>
      </c>
      <c r="F153" s="314">
        <v>-100</v>
      </c>
      <c r="G153" s="333">
        <v>1397</v>
      </c>
      <c r="H153" s="334">
        <v>1330</v>
      </c>
      <c r="I153" s="275">
        <f>G153-H153</f>
        <v>67</v>
      </c>
      <c r="J153" s="275">
        <f>$F153*I153</f>
        <v>-6700</v>
      </c>
      <c r="K153" s="275">
        <f>J153/1000000</f>
        <v>-0.0067</v>
      </c>
      <c r="L153" s="333">
        <v>18916</v>
      </c>
      <c r="M153" s="334">
        <v>18688</v>
      </c>
      <c r="N153" s="275">
        <f>L153-M153</f>
        <v>228</v>
      </c>
      <c r="O153" s="275">
        <f>$F153*N153</f>
        <v>-22800</v>
      </c>
      <c r="P153" s="275">
        <f>O153/1000000</f>
        <v>-0.0228</v>
      </c>
      <c r="Q153" s="470"/>
    </row>
    <row r="154" spans="1:17" ht="18" customHeight="1">
      <c r="A154" s="316"/>
      <c r="B154" s="348" t="s">
        <v>56</v>
      </c>
      <c r="C154" s="327"/>
      <c r="D154" s="121"/>
      <c r="E154" s="121"/>
      <c r="F154" s="314"/>
      <c r="G154" s="414"/>
      <c r="H154" s="417"/>
      <c r="I154" s="275"/>
      <c r="J154" s="275"/>
      <c r="K154" s="275"/>
      <c r="L154" s="260"/>
      <c r="M154" s="275"/>
      <c r="N154" s="275"/>
      <c r="O154" s="275"/>
      <c r="P154" s="275"/>
      <c r="Q154" s="470"/>
    </row>
    <row r="155" spans="1:17" ht="18" customHeight="1">
      <c r="A155" s="316">
        <v>23</v>
      </c>
      <c r="B155" s="347" t="s">
        <v>57</v>
      </c>
      <c r="C155" s="327">
        <v>4902591</v>
      </c>
      <c r="D155" s="121" t="s">
        <v>12</v>
      </c>
      <c r="E155" s="93" t="s">
        <v>346</v>
      </c>
      <c r="F155" s="314">
        <v>-1333</v>
      </c>
      <c r="G155" s="333">
        <v>354</v>
      </c>
      <c r="H155" s="334">
        <v>322</v>
      </c>
      <c r="I155" s="275">
        <f aca="true" t="shared" si="18" ref="I155:I162">G155-H155</f>
        <v>32</v>
      </c>
      <c r="J155" s="275">
        <f aca="true" t="shared" si="19" ref="J155:J162">$F155*I155</f>
        <v>-42656</v>
      </c>
      <c r="K155" s="275">
        <f aca="true" t="shared" si="20" ref="K155:K162">J155/1000000</f>
        <v>-0.042656</v>
      </c>
      <c r="L155" s="333">
        <v>252</v>
      </c>
      <c r="M155" s="334">
        <v>229</v>
      </c>
      <c r="N155" s="275">
        <f aca="true" t="shared" si="21" ref="N155:N162">L155-M155</f>
        <v>23</v>
      </c>
      <c r="O155" s="275">
        <f aca="true" t="shared" si="22" ref="O155:O162">$F155*N155</f>
        <v>-30659</v>
      </c>
      <c r="P155" s="275">
        <f aca="true" t="shared" si="23" ref="P155:P162">O155/1000000</f>
        <v>-0.030659</v>
      </c>
      <c r="Q155" s="470"/>
    </row>
    <row r="156" spans="1:17" ht="18" customHeight="1">
      <c r="A156" s="316">
        <v>24</v>
      </c>
      <c r="B156" s="347" t="s">
        <v>58</v>
      </c>
      <c r="C156" s="327">
        <v>4902565</v>
      </c>
      <c r="D156" s="121" t="s">
        <v>12</v>
      </c>
      <c r="E156" s="93" t="s">
        <v>346</v>
      </c>
      <c r="F156" s="314">
        <v>-100</v>
      </c>
      <c r="G156" s="333">
        <v>1000035</v>
      </c>
      <c r="H156" s="334">
        <v>999996</v>
      </c>
      <c r="I156" s="275">
        <f>G156-H156</f>
        <v>39</v>
      </c>
      <c r="J156" s="275">
        <f>$F156*I156</f>
        <v>-3900</v>
      </c>
      <c r="K156" s="275">
        <f>J156/1000000</f>
        <v>-0.0039</v>
      </c>
      <c r="L156" s="333">
        <v>999997</v>
      </c>
      <c r="M156" s="334">
        <v>999999</v>
      </c>
      <c r="N156" s="275">
        <f>L156-M156</f>
        <v>-2</v>
      </c>
      <c r="O156" s="275">
        <f>$F156*N156</f>
        <v>200</v>
      </c>
      <c r="P156" s="275">
        <f>O156/1000000</f>
        <v>0.0002</v>
      </c>
      <c r="Q156" s="470"/>
    </row>
    <row r="157" spans="1:17" ht="18" customHeight="1">
      <c r="A157" s="316">
        <v>25</v>
      </c>
      <c r="B157" s="347" t="s">
        <v>59</v>
      </c>
      <c r="C157" s="327">
        <v>4902523</v>
      </c>
      <c r="D157" s="121" t="s">
        <v>12</v>
      </c>
      <c r="E157" s="93" t="s">
        <v>346</v>
      </c>
      <c r="F157" s="314">
        <v>-100</v>
      </c>
      <c r="G157" s="333">
        <v>999815</v>
      </c>
      <c r="H157" s="334">
        <v>999815</v>
      </c>
      <c r="I157" s="275">
        <f t="shared" si="18"/>
        <v>0</v>
      </c>
      <c r="J157" s="275">
        <f t="shared" si="19"/>
        <v>0</v>
      </c>
      <c r="K157" s="275">
        <f t="shared" si="20"/>
        <v>0</v>
      </c>
      <c r="L157" s="333">
        <v>999943</v>
      </c>
      <c r="M157" s="334">
        <v>999943</v>
      </c>
      <c r="N157" s="275">
        <f t="shared" si="21"/>
        <v>0</v>
      </c>
      <c r="O157" s="275">
        <f t="shared" si="22"/>
        <v>0</v>
      </c>
      <c r="P157" s="275">
        <f t="shared" si="23"/>
        <v>0</v>
      </c>
      <c r="Q157" s="470"/>
    </row>
    <row r="158" spans="1:17" ht="18" customHeight="1">
      <c r="A158" s="316">
        <v>26</v>
      </c>
      <c r="B158" s="347" t="s">
        <v>60</v>
      </c>
      <c r="C158" s="327">
        <v>4902547</v>
      </c>
      <c r="D158" s="121" t="s">
        <v>12</v>
      </c>
      <c r="E158" s="93" t="s">
        <v>346</v>
      </c>
      <c r="F158" s="314">
        <v>-100</v>
      </c>
      <c r="G158" s="333">
        <v>5885</v>
      </c>
      <c r="H158" s="334">
        <v>5885</v>
      </c>
      <c r="I158" s="275">
        <f t="shared" si="18"/>
        <v>0</v>
      </c>
      <c r="J158" s="275">
        <f t="shared" si="19"/>
        <v>0</v>
      </c>
      <c r="K158" s="275">
        <f t="shared" si="20"/>
        <v>0</v>
      </c>
      <c r="L158" s="333">
        <v>8891</v>
      </c>
      <c r="M158" s="334">
        <v>8891</v>
      </c>
      <c r="N158" s="275">
        <f t="shared" si="21"/>
        <v>0</v>
      </c>
      <c r="O158" s="275">
        <f t="shared" si="22"/>
        <v>0</v>
      </c>
      <c r="P158" s="275">
        <f t="shared" si="23"/>
        <v>0</v>
      </c>
      <c r="Q158" s="470"/>
    </row>
    <row r="159" spans="1:17" ht="18" customHeight="1">
      <c r="A159" s="316">
        <v>27</v>
      </c>
      <c r="B159" s="315" t="s">
        <v>61</v>
      </c>
      <c r="C159" s="314">
        <v>4902605</v>
      </c>
      <c r="D159" s="81" t="s">
        <v>12</v>
      </c>
      <c r="E159" s="93" t="s">
        <v>346</v>
      </c>
      <c r="F159" s="508">
        <v>-1333.33</v>
      </c>
      <c r="G159" s="333">
        <v>0</v>
      </c>
      <c r="H159" s="334">
        <v>0</v>
      </c>
      <c r="I159" s="275">
        <f t="shared" si="18"/>
        <v>0</v>
      </c>
      <c r="J159" s="275">
        <f t="shared" si="19"/>
        <v>0</v>
      </c>
      <c r="K159" s="275">
        <f t="shared" si="20"/>
        <v>0</v>
      </c>
      <c r="L159" s="333">
        <v>0</v>
      </c>
      <c r="M159" s="334">
        <v>0</v>
      </c>
      <c r="N159" s="275">
        <f t="shared" si="21"/>
        <v>0</v>
      </c>
      <c r="O159" s="275">
        <f t="shared" si="22"/>
        <v>0</v>
      </c>
      <c r="P159" s="275">
        <f t="shared" si="23"/>
        <v>0</v>
      </c>
      <c r="Q159" s="470"/>
    </row>
    <row r="160" spans="1:17" ht="18" customHeight="1">
      <c r="A160" s="316">
        <v>28</v>
      </c>
      <c r="B160" s="315" t="s">
        <v>62</v>
      </c>
      <c r="C160" s="314">
        <v>5295190</v>
      </c>
      <c r="D160" s="81" t="s">
        <v>12</v>
      </c>
      <c r="E160" s="93" t="s">
        <v>346</v>
      </c>
      <c r="F160" s="314">
        <v>-100</v>
      </c>
      <c r="G160" s="333">
        <v>999432</v>
      </c>
      <c r="H160" s="334">
        <v>999563</v>
      </c>
      <c r="I160" s="275">
        <f>G160-H160</f>
        <v>-131</v>
      </c>
      <c r="J160" s="275">
        <f>$F160*I160</f>
        <v>13100</v>
      </c>
      <c r="K160" s="275">
        <f>J160/1000000</f>
        <v>0.0131</v>
      </c>
      <c r="L160" s="333">
        <v>17107</v>
      </c>
      <c r="M160" s="334">
        <v>17096</v>
      </c>
      <c r="N160" s="275">
        <f>L160-M160</f>
        <v>11</v>
      </c>
      <c r="O160" s="275">
        <f>$F160*N160</f>
        <v>-1100</v>
      </c>
      <c r="P160" s="275">
        <f>O160/1000000</f>
        <v>-0.0011</v>
      </c>
      <c r="Q160" s="470"/>
    </row>
    <row r="161" spans="1:17" ht="18" customHeight="1">
      <c r="A161" s="316">
        <v>29</v>
      </c>
      <c r="B161" s="315" t="s">
        <v>63</v>
      </c>
      <c r="C161" s="314">
        <v>4902529</v>
      </c>
      <c r="D161" s="81" t="s">
        <v>12</v>
      </c>
      <c r="E161" s="93" t="s">
        <v>346</v>
      </c>
      <c r="F161" s="314">
        <v>-44.44</v>
      </c>
      <c r="G161" s="333">
        <v>989674</v>
      </c>
      <c r="H161" s="334">
        <v>989743</v>
      </c>
      <c r="I161" s="275">
        <f t="shared" si="18"/>
        <v>-69</v>
      </c>
      <c r="J161" s="275">
        <f t="shared" si="19"/>
        <v>3066.3599999999997</v>
      </c>
      <c r="K161" s="275">
        <f t="shared" si="20"/>
        <v>0.0030663599999999997</v>
      </c>
      <c r="L161" s="333">
        <v>367</v>
      </c>
      <c r="M161" s="334">
        <v>390</v>
      </c>
      <c r="N161" s="275">
        <f t="shared" si="21"/>
        <v>-23</v>
      </c>
      <c r="O161" s="275">
        <f t="shared" si="22"/>
        <v>1022.1199999999999</v>
      </c>
      <c r="P161" s="275">
        <f t="shared" si="23"/>
        <v>0.0010221199999999998</v>
      </c>
      <c r="Q161" s="487"/>
    </row>
    <row r="162" spans="1:17" ht="18" customHeight="1">
      <c r="A162" s="316">
        <v>30</v>
      </c>
      <c r="B162" s="315" t="s">
        <v>144</v>
      </c>
      <c r="C162" s="314">
        <v>4865087</v>
      </c>
      <c r="D162" s="81" t="s">
        <v>12</v>
      </c>
      <c r="E162" s="93" t="s">
        <v>346</v>
      </c>
      <c r="F162" s="314">
        <v>-100</v>
      </c>
      <c r="G162" s="333">
        <v>0</v>
      </c>
      <c r="H162" s="334">
        <v>0</v>
      </c>
      <c r="I162" s="275">
        <f t="shared" si="18"/>
        <v>0</v>
      </c>
      <c r="J162" s="275">
        <f t="shared" si="19"/>
        <v>0</v>
      </c>
      <c r="K162" s="275">
        <f t="shared" si="20"/>
        <v>0</v>
      </c>
      <c r="L162" s="333">
        <v>0</v>
      </c>
      <c r="M162" s="334">
        <v>0</v>
      </c>
      <c r="N162" s="275">
        <f t="shared" si="21"/>
        <v>0</v>
      </c>
      <c r="O162" s="275">
        <f t="shared" si="22"/>
        <v>0</v>
      </c>
      <c r="P162" s="275">
        <f t="shared" si="23"/>
        <v>0</v>
      </c>
      <c r="Q162" s="470"/>
    </row>
    <row r="163" spans="1:17" ht="18" customHeight="1">
      <c r="A163" s="316"/>
      <c r="B163" s="349" t="s">
        <v>78</v>
      </c>
      <c r="C163" s="314"/>
      <c r="D163" s="81"/>
      <c r="E163" s="81"/>
      <c r="F163" s="314"/>
      <c r="G163" s="414"/>
      <c r="H163" s="417"/>
      <c r="I163" s="275"/>
      <c r="J163" s="275"/>
      <c r="K163" s="275"/>
      <c r="L163" s="260"/>
      <c r="M163" s="275"/>
      <c r="N163" s="275"/>
      <c r="O163" s="275"/>
      <c r="P163" s="275"/>
      <c r="Q163" s="470"/>
    </row>
    <row r="164" spans="1:17" ht="18" customHeight="1">
      <c r="A164" s="316">
        <v>31</v>
      </c>
      <c r="B164" s="315" t="s">
        <v>79</v>
      </c>
      <c r="C164" s="314">
        <v>4902577</v>
      </c>
      <c r="D164" s="81" t="s">
        <v>12</v>
      </c>
      <c r="E164" s="93" t="s">
        <v>346</v>
      </c>
      <c r="F164" s="314">
        <v>400</v>
      </c>
      <c r="G164" s="333">
        <v>995611</v>
      </c>
      <c r="H164" s="334">
        <v>995611</v>
      </c>
      <c r="I164" s="275">
        <f>G164-H164</f>
        <v>0</v>
      </c>
      <c r="J164" s="275">
        <f>$F164*I164</f>
        <v>0</v>
      </c>
      <c r="K164" s="275">
        <f>J164/1000000</f>
        <v>0</v>
      </c>
      <c r="L164" s="333">
        <v>86</v>
      </c>
      <c r="M164" s="334">
        <v>81</v>
      </c>
      <c r="N164" s="275">
        <f>L164-M164</f>
        <v>5</v>
      </c>
      <c r="O164" s="275">
        <f>$F164*N164</f>
        <v>2000</v>
      </c>
      <c r="P164" s="275">
        <f>O164/1000000</f>
        <v>0.002</v>
      </c>
      <c r="Q164" s="470"/>
    </row>
    <row r="165" spans="1:17" ht="18" customHeight="1">
      <c r="A165" s="316">
        <v>32</v>
      </c>
      <c r="B165" s="315" t="s">
        <v>80</v>
      </c>
      <c r="C165" s="314">
        <v>4902525</v>
      </c>
      <c r="D165" s="81" t="s">
        <v>12</v>
      </c>
      <c r="E165" s="93" t="s">
        <v>346</v>
      </c>
      <c r="F165" s="314">
        <v>-400</v>
      </c>
      <c r="G165" s="333">
        <v>999989</v>
      </c>
      <c r="H165" s="334">
        <v>999989</v>
      </c>
      <c r="I165" s="275">
        <f>G165-H165</f>
        <v>0</v>
      </c>
      <c r="J165" s="275">
        <f>$F165*I165</f>
        <v>0</v>
      </c>
      <c r="K165" s="275">
        <f>J165/1000000</f>
        <v>0</v>
      </c>
      <c r="L165" s="333">
        <v>999705</v>
      </c>
      <c r="M165" s="334">
        <v>999719</v>
      </c>
      <c r="N165" s="275">
        <f>L165-M165</f>
        <v>-14</v>
      </c>
      <c r="O165" s="275">
        <f>$F165*N165</f>
        <v>5600</v>
      </c>
      <c r="P165" s="275">
        <f>O165/1000000</f>
        <v>0.0056</v>
      </c>
      <c r="Q165" s="470"/>
    </row>
    <row r="166" spans="1:17" ht="15" customHeight="1" thickBot="1">
      <c r="A166" s="615"/>
      <c r="B166" s="501"/>
      <c r="C166" s="501"/>
      <c r="D166" s="501"/>
      <c r="E166" s="501"/>
      <c r="F166" s="501"/>
      <c r="G166" s="616"/>
      <c r="H166" s="617"/>
      <c r="I166" s="501"/>
      <c r="J166" s="501"/>
      <c r="K166" s="618"/>
      <c r="L166" s="615"/>
      <c r="M166" s="501"/>
      <c r="N166" s="501"/>
      <c r="O166" s="501"/>
      <c r="P166" s="618"/>
      <c r="Q166" s="572"/>
    </row>
    <row r="167" ht="13.5" thickTop="1"/>
    <row r="168" spans="1:16" ht="20.25">
      <c r="A168" s="308" t="s">
        <v>313</v>
      </c>
      <c r="K168" s="612">
        <f>SUM(K119:K166)</f>
        <v>0.16277566000000004</v>
      </c>
      <c r="P168" s="612">
        <f>SUM(P119:P166)</f>
        <v>-0.047153539999999994</v>
      </c>
    </row>
    <row r="169" spans="1:16" ht="12.75">
      <c r="A169" s="56"/>
      <c r="K169" s="561"/>
      <c r="P169" s="561"/>
    </row>
    <row r="170" spans="1:16" ht="12.75">
      <c r="A170" s="56"/>
      <c r="K170" s="561"/>
      <c r="P170" s="561"/>
    </row>
    <row r="171" spans="1:17" ht="18">
      <c r="A171" s="56"/>
      <c r="K171" s="561"/>
      <c r="P171" s="561"/>
      <c r="Q171" s="607" t="str">
        <f>NDPL!$Q$1</f>
        <v>JANUARY-2018</v>
      </c>
    </row>
    <row r="172" spans="1:16" ht="12.75">
      <c r="A172" s="56"/>
      <c r="K172" s="561"/>
      <c r="P172" s="561"/>
    </row>
    <row r="173" spans="1:16" ht="12.75">
      <c r="A173" s="56"/>
      <c r="K173" s="561"/>
      <c r="P173" s="561"/>
    </row>
    <row r="174" spans="1:16" ht="12.75">
      <c r="A174" s="56"/>
      <c r="K174" s="561"/>
      <c r="P174" s="561"/>
    </row>
    <row r="175" spans="1:11" ht="13.5" thickBot="1">
      <c r="A175" s="2"/>
      <c r="B175" s="7"/>
      <c r="C175" s="7"/>
      <c r="D175" s="52"/>
      <c r="E175" s="52"/>
      <c r="F175" s="20"/>
      <c r="G175" s="20"/>
      <c r="H175" s="20"/>
      <c r="I175" s="20"/>
      <c r="J175" s="20"/>
      <c r="K175" s="53"/>
    </row>
    <row r="176" spans="1:17" ht="27.75">
      <c r="A176" s="401" t="s">
        <v>193</v>
      </c>
      <c r="B176" s="140"/>
      <c r="C176" s="136"/>
      <c r="D176" s="136"/>
      <c r="E176" s="136"/>
      <c r="F176" s="185"/>
      <c r="G176" s="185"/>
      <c r="H176" s="185"/>
      <c r="I176" s="185"/>
      <c r="J176" s="185"/>
      <c r="K176" s="186"/>
      <c r="L176" s="573"/>
      <c r="M176" s="573"/>
      <c r="N176" s="573"/>
      <c r="O176" s="573"/>
      <c r="P176" s="573"/>
      <c r="Q176" s="574"/>
    </row>
    <row r="177" spans="1:17" ht="24.75" customHeight="1">
      <c r="A177" s="400" t="s">
        <v>315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399">
        <f>K113</f>
        <v>-64.47338150200001</v>
      </c>
      <c r="L177" s="285"/>
      <c r="M177" s="285"/>
      <c r="N177" s="285"/>
      <c r="O177" s="285"/>
      <c r="P177" s="399">
        <f>P113</f>
        <v>-6.1843081200000025</v>
      </c>
      <c r="Q177" s="575"/>
    </row>
    <row r="178" spans="1:17" ht="24.75" customHeight="1">
      <c r="A178" s="400" t="s">
        <v>314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399">
        <f>K168</f>
        <v>0.16277566000000004</v>
      </c>
      <c r="L178" s="285"/>
      <c r="M178" s="285"/>
      <c r="N178" s="285"/>
      <c r="O178" s="285"/>
      <c r="P178" s="399">
        <f>P168</f>
        <v>-0.047153539999999994</v>
      </c>
      <c r="Q178" s="575"/>
    </row>
    <row r="179" spans="1:17" ht="24.75" customHeight="1">
      <c r="A179" s="400" t="s">
        <v>316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399">
        <f>'ROHTAK ROAD'!K42</f>
        <v>-0.14504999999999996</v>
      </c>
      <c r="L179" s="285"/>
      <c r="M179" s="285"/>
      <c r="N179" s="285"/>
      <c r="O179" s="285"/>
      <c r="P179" s="399">
        <f>'ROHTAK ROAD'!P42</f>
        <v>-0.0132</v>
      </c>
      <c r="Q179" s="575"/>
    </row>
    <row r="180" spans="1:17" ht="24.75" customHeight="1">
      <c r="A180" s="400" t="s">
        <v>317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399">
        <f>-MES!K39</f>
        <v>-0.0269</v>
      </c>
      <c r="L180" s="285"/>
      <c r="M180" s="285"/>
      <c r="N180" s="285"/>
      <c r="O180" s="285"/>
      <c r="P180" s="399">
        <f>-MES!P39</f>
        <v>-0.029099999999999997</v>
      </c>
      <c r="Q180" s="575"/>
    </row>
    <row r="181" spans="1:17" ht="29.25" customHeight="1" thickBot="1">
      <c r="A181" s="402" t="s">
        <v>194</v>
      </c>
      <c r="B181" s="187"/>
      <c r="C181" s="188"/>
      <c r="D181" s="188"/>
      <c r="E181" s="188"/>
      <c r="F181" s="188"/>
      <c r="G181" s="188"/>
      <c r="H181" s="188"/>
      <c r="I181" s="188"/>
      <c r="J181" s="188"/>
      <c r="K181" s="403">
        <f>SUM(K177:K180)</f>
        <v>-64.48255584200001</v>
      </c>
      <c r="L181" s="619"/>
      <c r="M181" s="619"/>
      <c r="N181" s="619"/>
      <c r="O181" s="619"/>
      <c r="P181" s="403">
        <f>SUM(P177:P180)</f>
        <v>-6.273761660000003</v>
      </c>
      <c r="Q181" s="577"/>
    </row>
    <row r="186" ht="13.5" thickBot="1"/>
    <row r="187" spans="1:17" ht="12.75">
      <c r="A187" s="578"/>
      <c r="B187" s="579"/>
      <c r="C187" s="579"/>
      <c r="D187" s="579"/>
      <c r="E187" s="579"/>
      <c r="F187" s="579"/>
      <c r="G187" s="579"/>
      <c r="H187" s="573"/>
      <c r="I187" s="573"/>
      <c r="J187" s="573"/>
      <c r="K187" s="573"/>
      <c r="L187" s="573"/>
      <c r="M187" s="573"/>
      <c r="N187" s="573"/>
      <c r="O187" s="573"/>
      <c r="P187" s="573"/>
      <c r="Q187" s="574"/>
    </row>
    <row r="188" spans="1:17" ht="26.25">
      <c r="A188" s="620" t="s">
        <v>327</v>
      </c>
      <c r="B188" s="581"/>
      <c r="C188" s="581"/>
      <c r="D188" s="581"/>
      <c r="E188" s="581"/>
      <c r="F188" s="581"/>
      <c r="G188" s="581"/>
      <c r="H188" s="498"/>
      <c r="I188" s="498"/>
      <c r="J188" s="498"/>
      <c r="K188" s="498"/>
      <c r="L188" s="498"/>
      <c r="M188" s="498"/>
      <c r="N188" s="498"/>
      <c r="O188" s="498"/>
      <c r="P188" s="498"/>
      <c r="Q188" s="575"/>
    </row>
    <row r="189" spans="1:17" ht="12.75">
      <c r="A189" s="582"/>
      <c r="B189" s="581"/>
      <c r="C189" s="581"/>
      <c r="D189" s="581"/>
      <c r="E189" s="581"/>
      <c r="F189" s="581"/>
      <c r="G189" s="581"/>
      <c r="H189" s="498"/>
      <c r="I189" s="498"/>
      <c r="J189" s="498"/>
      <c r="K189" s="498"/>
      <c r="L189" s="498"/>
      <c r="M189" s="498"/>
      <c r="N189" s="498"/>
      <c r="O189" s="498"/>
      <c r="P189" s="498"/>
      <c r="Q189" s="575"/>
    </row>
    <row r="190" spans="1:17" ht="15.75">
      <c r="A190" s="583"/>
      <c r="B190" s="584"/>
      <c r="C190" s="584"/>
      <c r="D190" s="584"/>
      <c r="E190" s="584"/>
      <c r="F190" s="584"/>
      <c r="G190" s="584"/>
      <c r="H190" s="498"/>
      <c r="I190" s="498"/>
      <c r="J190" s="498"/>
      <c r="K190" s="585" t="s">
        <v>339</v>
      </c>
      <c r="L190" s="498"/>
      <c r="M190" s="498"/>
      <c r="N190" s="498"/>
      <c r="O190" s="498"/>
      <c r="P190" s="585" t="s">
        <v>340</v>
      </c>
      <c r="Q190" s="575"/>
    </row>
    <row r="191" spans="1:17" ht="12.75">
      <c r="A191" s="586"/>
      <c r="B191" s="93"/>
      <c r="C191" s="93"/>
      <c r="D191" s="93"/>
      <c r="E191" s="93"/>
      <c r="F191" s="93"/>
      <c r="G191" s="93"/>
      <c r="H191" s="498"/>
      <c r="I191" s="498"/>
      <c r="J191" s="498"/>
      <c r="K191" s="498"/>
      <c r="L191" s="498"/>
      <c r="M191" s="498"/>
      <c r="N191" s="498"/>
      <c r="O191" s="498"/>
      <c r="P191" s="498"/>
      <c r="Q191" s="575"/>
    </row>
    <row r="192" spans="1:17" ht="12.75">
      <c r="A192" s="586"/>
      <c r="B192" s="93"/>
      <c r="C192" s="93"/>
      <c r="D192" s="93"/>
      <c r="E192" s="93"/>
      <c r="F192" s="93"/>
      <c r="G192" s="93"/>
      <c r="H192" s="498"/>
      <c r="I192" s="498"/>
      <c r="J192" s="498"/>
      <c r="K192" s="498"/>
      <c r="L192" s="498"/>
      <c r="M192" s="498"/>
      <c r="N192" s="498"/>
      <c r="O192" s="498"/>
      <c r="P192" s="498"/>
      <c r="Q192" s="575"/>
    </row>
    <row r="193" spans="1:17" ht="23.25">
      <c r="A193" s="621" t="s">
        <v>330</v>
      </c>
      <c r="B193" s="588"/>
      <c r="C193" s="588"/>
      <c r="D193" s="589"/>
      <c r="E193" s="589"/>
      <c r="F193" s="590"/>
      <c r="G193" s="589"/>
      <c r="H193" s="498"/>
      <c r="I193" s="498"/>
      <c r="J193" s="498"/>
      <c r="K193" s="622">
        <f>K181</f>
        <v>-64.48255584200001</v>
      </c>
      <c r="L193" s="623" t="s">
        <v>328</v>
      </c>
      <c r="M193" s="624"/>
      <c r="N193" s="624"/>
      <c r="O193" s="624"/>
      <c r="P193" s="622">
        <f>P181</f>
        <v>-6.273761660000003</v>
      </c>
      <c r="Q193" s="625" t="s">
        <v>328</v>
      </c>
    </row>
    <row r="194" spans="1:17" ht="23.25">
      <c r="A194" s="593"/>
      <c r="B194" s="594"/>
      <c r="C194" s="594"/>
      <c r="D194" s="581"/>
      <c r="E194" s="581"/>
      <c r="F194" s="595"/>
      <c r="G194" s="581"/>
      <c r="H194" s="498"/>
      <c r="I194" s="498"/>
      <c r="J194" s="498"/>
      <c r="K194" s="624"/>
      <c r="L194" s="626"/>
      <c r="M194" s="624"/>
      <c r="N194" s="624"/>
      <c r="O194" s="624"/>
      <c r="P194" s="624"/>
      <c r="Q194" s="627"/>
    </row>
    <row r="195" spans="1:17" ht="23.25">
      <c r="A195" s="628" t="s">
        <v>329</v>
      </c>
      <c r="B195" s="44"/>
      <c r="C195" s="44"/>
      <c r="D195" s="581"/>
      <c r="E195" s="581"/>
      <c r="F195" s="598"/>
      <c r="G195" s="589"/>
      <c r="H195" s="498"/>
      <c r="I195" s="498"/>
      <c r="J195" s="498"/>
      <c r="K195" s="624">
        <f>'STEPPED UP GENCO'!K39</f>
        <v>1.913454297</v>
      </c>
      <c r="L195" s="623" t="s">
        <v>328</v>
      </c>
      <c r="M195" s="624"/>
      <c r="N195" s="624"/>
      <c r="O195" s="624"/>
      <c r="P195" s="622">
        <f>'STEPPED UP GENCO'!P39</f>
        <v>-1.5612056834</v>
      </c>
      <c r="Q195" s="625" t="s">
        <v>328</v>
      </c>
    </row>
    <row r="196" spans="1:17" ht="15">
      <c r="A196" s="599"/>
      <c r="B196" s="498"/>
      <c r="C196" s="498"/>
      <c r="D196" s="498"/>
      <c r="E196" s="498"/>
      <c r="F196" s="498"/>
      <c r="G196" s="498"/>
      <c r="H196" s="498"/>
      <c r="I196" s="498"/>
      <c r="J196" s="498"/>
      <c r="K196" s="498"/>
      <c r="L196" s="270"/>
      <c r="M196" s="498"/>
      <c r="N196" s="498"/>
      <c r="O196" s="498"/>
      <c r="P196" s="498"/>
      <c r="Q196" s="629"/>
    </row>
    <row r="197" spans="1:17" ht="15">
      <c r="A197" s="599"/>
      <c r="B197" s="498"/>
      <c r="C197" s="498"/>
      <c r="D197" s="498"/>
      <c r="E197" s="498"/>
      <c r="F197" s="498"/>
      <c r="G197" s="498"/>
      <c r="H197" s="498"/>
      <c r="I197" s="498"/>
      <c r="J197" s="498"/>
      <c r="K197" s="498"/>
      <c r="L197" s="270"/>
      <c r="M197" s="498"/>
      <c r="N197" s="498"/>
      <c r="O197" s="498"/>
      <c r="P197" s="498"/>
      <c r="Q197" s="629"/>
    </row>
    <row r="198" spans="1:17" ht="15">
      <c r="A198" s="599"/>
      <c r="B198" s="498"/>
      <c r="C198" s="498"/>
      <c r="D198" s="498"/>
      <c r="E198" s="498"/>
      <c r="F198" s="498"/>
      <c r="G198" s="498"/>
      <c r="H198" s="498"/>
      <c r="I198" s="498"/>
      <c r="J198" s="498"/>
      <c r="K198" s="498"/>
      <c r="L198" s="270"/>
      <c r="M198" s="498"/>
      <c r="N198" s="498"/>
      <c r="O198" s="498"/>
      <c r="P198" s="498"/>
      <c r="Q198" s="629"/>
    </row>
    <row r="199" spans="1:17" ht="23.25">
      <c r="A199" s="599"/>
      <c r="B199" s="498"/>
      <c r="C199" s="498"/>
      <c r="D199" s="498"/>
      <c r="E199" s="498"/>
      <c r="F199" s="498"/>
      <c r="G199" s="498"/>
      <c r="H199" s="588"/>
      <c r="I199" s="588"/>
      <c r="J199" s="630" t="s">
        <v>331</v>
      </c>
      <c r="K199" s="631">
        <f>SUM(K193:K198)</f>
        <v>-62.56910154500001</v>
      </c>
      <c r="L199" s="630" t="s">
        <v>328</v>
      </c>
      <c r="M199" s="624"/>
      <c r="N199" s="624"/>
      <c r="O199" s="624"/>
      <c r="P199" s="631">
        <f>SUM(P193:P198)</f>
        <v>-7.8349673434000024</v>
      </c>
      <c r="Q199" s="630" t="s">
        <v>328</v>
      </c>
    </row>
    <row r="200" spans="1:17" ht="13.5" thickBot="1">
      <c r="A200" s="600"/>
      <c r="B200" s="576"/>
      <c r="C200" s="576"/>
      <c r="D200" s="576"/>
      <c r="E200" s="576"/>
      <c r="F200" s="576"/>
      <c r="G200" s="576"/>
      <c r="H200" s="576"/>
      <c r="I200" s="576"/>
      <c r="J200" s="576"/>
      <c r="K200" s="576"/>
      <c r="L200" s="576"/>
      <c r="M200" s="576"/>
      <c r="N200" s="576"/>
      <c r="O200" s="576"/>
      <c r="P200" s="576"/>
      <c r="Q200" s="57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1" max="255" man="1"/>
    <brk id="114" max="18" man="1"/>
    <brk id="168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view="pageBreakPreview" zoomScale="85" zoomScaleNormal="70" zoomScaleSheetLayoutView="85" zoomScalePageLayoutView="50" workbookViewId="0" topLeftCell="A49">
      <selection activeCell="K33" sqref="K33"/>
    </sheetView>
  </sheetViews>
  <sheetFormatPr defaultColWidth="9.140625" defaultRowHeight="12.75"/>
  <cols>
    <col min="1" max="1" width="5.140625" style="453" customWidth="1"/>
    <col min="2" max="2" width="20.8515625" style="453" customWidth="1"/>
    <col min="3" max="3" width="11.28125" style="453" customWidth="1"/>
    <col min="4" max="4" width="9.140625" style="453" customWidth="1"/>
    <col min="5" max="5" width="14.421875" style="453" customWidth="1"/>
    <col min="6" max="6" width="7.00390625" style="453" customWidth="1"/>
    <col min="7" max="7" width="11.421875" style="453" customWidth="1"/>
    <col min="8" max="8" width="13.00390625" style="453" customWidth="1"/>
    <col min="9" max="9" width="9.00390625" style="453" customWidth="1"/>
    <col min="10" max="10" width="12.28125" style="453" customWidth="1"/>
    <col min="11" max="12" width="12.8515625" style="453" customWidth="1"/>
    <col min="13" max="13" width="13.28125" style="453" customWidth="1"/>
    <col min="14" max="14" width="11.421875" style="453" customWidth="1"/>
    <col min="15" max="15" width="13.140625" style="453" customWidth="1"/>
    <col min="16" max="16" width="14.7109375" style="453" customWidth="1"/>
    <col min="17" max="17" width="15.00390625" style="453" customWidth="1"/>
    <col min="18" max="18" width="0.13671875" style="453" customWidth="1"/>
    <col min="19" max="19" width="1.57421875" style="453" hidden="1" customWidth="1"/>
    <col min="20" max="20" width="9.140625" style="453" hidden="1" customWidth="1"/>
    <col min="21" max="21" width="4.28125" style="453" hidden="1" customWidth="1"/>
    <col min="22" max="22" width="4.00390625" style="453" hidden="1" customWidth="1"/>
    <col min="23" max="23" width="3.8515625" style="453" hidden="1" customWidth="1"/>
    <col min="24" max="16384" width="9.140625" style="453" customWidth="1"/>
  </cols>
  <sheetData>
    <row r="1" spans="1:17" ht="26.25">
      <c r="A1" s="1" t="s">
        <v>237</v>
      </c>
      <c r="Q1" s="519" t="str">
        <f>NDPL!Q1</f>
        <v>JANUARY-2018</v>
      </c>
    </row>
    <row r="2" ht="18.75" customHeight="1">
      <c r="A2" s="78" t="s">
        <v>238</v>
      </c>
    </row>
    <row r="3" ht="23.25">
      <c r="A3" s="179" t="s">
        <v>212</v>
      </c>
    </row>
    <row r="4" spans="1:16" ht="24" thickBot="1">
      <c r="A4" s="390" t="s">
        <v>213</v>
      </c>
      <c r="G4" s="498"/>
      <c r="H4" s="498"/>
      <c r="I4" s="45" t="s">
        <v>397</v>
      </c>
      <c r="J4" s="498"/>
      <c r="K4" s="498"/>
      <c r="L4" s="498"/>
      <c r="M4" s="498"/>
      <c r="N4" s="45" t="s">
        <v>398</v>
      </c>
      <c r="O4" s="498"/>
      <c r="P4" s="498"/>
    </row>
    <row r="5" spans="1:17" ht="62.25" customHeight="1" thickBot="1" thickTop="1">
      <c r="A5" s="527" t="s">
        <v>8</v>
      </c>
      <c r="B5" s="528" t="s">
        <v>9</v>
      </c>
      <c r="C5" s="529" t="s">
        <v>1</v>
      </c>
      <c r="D5" s="529" t="s">
        <v>2</v>
      </c>
      <c r="E5" s="529" t="s">
        <v>3</v>
      </c>
      <c r="F5" s="529" t="s">
        <v>10</v>
      </c>
      <c r="G5" s="527" t="str">
        <f>NDPL!G5</f>
        <v>FINAL READING 01/02/2018</v>
      </c>
      <c r="H5" s="529" t="str">
        <f>NDPL!H5</f>
        <v>INTIAL READING 01/01/2017</v>
      </c>
      <c r="I5" s="529" t="s">
        <v>4</v>
      </c>
      <c r="J5" s="529" t="s">
        <v>5</v>
      </c>
      <c r="K5" s="529" t="s">
        <v>6</v>
      </c>
      <c r="L5" s="527" t="str">
        <f>NDPL!G5</f>
        <v>FINAL READING 01/02/2018</v>
      </c>
      <c r="M5" s="529" t="str">
        <f>NDPL!H5</f>
        <v>INTIAL READING 01/01/2017</v>
      </c>
      <c r="N5" s="529" t="s">
        <v>4</v>
      </c>
      <c r="O5" s="529" t="s">
        <v>5</v>
      </c>
      <c r="P5" s="529" t="s">
        <v>6</v>
      </c>
      <c r="Q5" s="530" t="s">
        <v>309</v>
      </c>
    </row>
    <row r="6" ht="14.25" thickBot="1" thickTop="1"/>
    <row r="7" spans="1:17" ht="18" customHeight="1" thickTop="1">
      <c r="A7" s="152"/>
      <c r="B7" s="153" t="s">
        <v>196</v>
      </c>
      <c r="C7" s="154"/>
      <c r="D7" s="154"/>
      <c r="E7" s="154"/>
      <c r="F7" s="154"/>
      <c r="G7" s="59"/>
      <c r="H7" s="632"/>
      <c r="I7" s="633"/>
      <c r="J7" s="633"/>
      <c r="K7" s="633"/>
      <c r="L7" s="634"/>
      <c r="M7" s="632"/>
      <c r="N7" s="632"/>
      <c r="O7" s="632"/>
      <c r="P7" s="632"/>
      <c r="Q7" s="560"/>
    </row>
    <row r="8" spans="1:17" ht="18" customHeight="1">
      <c r="A8" s="155"/>
      <c r="B8" s="156" t="s">
        <v>110</v>
      </c>
      <c r="C8" s="157"/>
      <c r="D8" s="158"/>
      <c r="E8" s="159"/>
      <c r="F8" s="160"/>
      <c r="G8" s="63"/>
      <c r="H8" s="635"/>
      <c r="I8" s="420"/>
      <c r="J8" s="420"/>
      <c r="K8" s="420"/>
      <c r="L8" s="636"/>
      <c r="M8" s="635"/>
      <c r="N8" s="392"/>
      <c r="O8" s="392"/>
      <c r="P8" s="392"/>
      <c r="Q8" s="457"/>
    </row>
    <row r="9" spans="1:17" s="747" customFormat="1" ht="18">
      <c r="A9" s="780">
        <v>1</v>
      </c>
      <c r="B9" s="781" t="s">
        <v>111</v>
      </c>
      <c r="C9" s="782">
        <v>4865107</v>
      </c>
      <c r="D9" s="783" t="s">
        <v>12</v>
      </c>
      <c r="E9" s="784" t="s">
        <v>346</v>
      </c>
      <c r="F9" s="785">
        <v>266.67</v>
      </c>
      <c r="G9" s="786">
        <v>2795</v>
      </c>
      <c r="H9" s="787">
        <v>2390</v>
      </c>
      <c r="I9" s="788">
        <f>G9-H9</f>
        <v>405</v>
      </c>
      <c r="J9" s="788">
        <f>$F9*I9</f>
        <v>108001.35</v>
      </c>
      <c r="K9" s="788">
        <f>J9/1000000</f>
        <v>0.10800135000000001</v>
      </c>
      <c r="L9" s="786">
        <v>524</v>
      </c>
      <c r="M9" s="787">
        <v>524</v>
      </c>
      <c r="N9" s="788">
        <f>L9-M9</f>
        <v>0</v>
      </c>
      <c r="O9" s="788">
        <f>$F9*N9</f>
        <v>0</v>
      </c>
      <c r="P9" s="788">
        <f>O9/1000000</f>
        <v>0</v>
      </c>
      <c r="Q9" s="769"/>
    </row>
    <row r="10" spans="1:17" ht="18" customHeight="1">
      <c r="A10" s="155">
        <v>2</v>
      </c>
      <c r="B10" s="156" t="s">
        <v>112</v>
      </c>
      <c r="C10" s="157">
        <v>4865137</v>
      </c>
      <c r="D10" s="161" t="s">
        <v>12</v>
      </c>
      <c r="E10" s="251" t="s">
        <v>346</v>
      </c>
      <c r="F10" s="162">
        <v>100</v>
      </c>
      <c r="G10" s="333">
        <v>76541</v>
      </c>
      <c r="H10" s="334">
        <v>75612</v>
      </c>
      <c r="I10" s="420">
        <f aca="true" t="shared" si="0" ref="I10:I15">G10-H10</f>
        <v>929</v>
      </c>
      <c r="J10" s="420">
        <f aca="true" t="shared" si="1" ref="J10:J18">$F10*I10</f>
        <v>92900</v>
      </c>
      <c r="K10" s="420">
        <f aca="true" t="shared" si="2" ref="K10:K18">J10/1000000</f>
        <v>0.0929</v>
      </c>
      <c r="L10" s="445">
        <v>144004</v>
      </c>
      <c r="M10" s="334">
        <v>144004</v>
      </c>
      <c r="N10" s="417">
        <f aca="true" t="shared" si="3" ref="N10:N15">L10-M10</f>
        <v>0</v>
      </c>
      <c r="O10" s="417">
        <f aca="true" t="shared" si="4" ref="O10:O18">$F10*N10</f>
        <v>0</v>
      </c>
      <c r="P10" s="417">
        <f aca="true" t="shared" si="5" ref="P10:P18">O10/1000000</f>
        <v>0</v>
      </c>
      <c r="Q10" s="457"/>
    </row>
    <row r="11" spans="1:17" s="747" customFormat="1" ht="18">
      <c r="A11" s="780">
        <v>3</v>
      </c>
      <c r="B11" s="781" t="s">
        <v>113</v>
      </c>
      <c r="C11" s="782">
        <v>4865138</v>
      </c>
      <c r="D11" s="783" t="s">
        <v>12</v>
      </c>
      <c r="E11" s="784" t="s">
        <v>346</v>
      </c>
      <c r="F11" s="785">
        <v>200</v>
      </c>
      <c r="G11" s="786">
        <v>969544</v>
      </c>
      <c r="H11" s="787">
        <v>970131</v>
      </c>
      <c r="I11" s="788">
        <f t="shared" si="0"/>
        <v>-587</v>
      </c>
      <c r="J11" s="788">
        <f t="shared" si="1"/>
        <v>-117400</v>
      </c>
      <c r="K11" s="788">
        <f t="shared" si="2"/>
        <v>-0.1174</v>
      </c>
      <c r="L11" s="786">
        <v>994945</v>
      </c>
      <c r="M11" s="787">
        <v>994945</v>
      </c>
      <c r="N11" s="788">
        <f t="shared" si="3"/>
        <v>0</v>
      </c>
      <c r="O11" s="788">
        <f t="shared" si="4"/>
        <v>0</v>
      </c>
      <c r="P11" s="788">
        <f t="shared" si="5"/>
        <v>0</v>
      </c>
      <c r="Q11" s="789"/>
    </row>
    <row r="12" spans="1:17" ht="18">
      <c r="A12" s="155">
        <v>4</v>
      </c>
      <c r="B12" s="156" t="s">
        <v>114</v>
      </c>
      <c r="C12" s="157">
        <v>5295200</v>
      </c>
      <c r="D12" s="161" t="s">
        <v>12</v>
      </c>
      <c r="E12" s="251" t="s">
        <v>346</v>
      </c>
      <c r="F12" s="162">
        <v>200</v>
      </c>
      <c r="G12" s="445">
        <v>46294</v>
      </c>
      <c r="H12" s="471">
        <v>45511</v>
      </c>
      <c r="I12" s="420">
        <f t="shared" si="0"/>
        <v>783</v>
      </c>
      <c r="J12" s="420">
        <f t="shared" si="1"/>
        <v>156600</v>
      </c>
      <c r="K12" s="420">
        <f t="shared" si="2"/>
        <v>0.1566</v>
      </c>
      <c r="L12" s="445">
        <v>118468</v>
      </c>
      <c r="M12" s="471">
        <v>118468</v>
      </c>
      <c r="N12" s="417">
        <f t="shared" si="3"/>
        <v>0</v>
      </c>
      <c r="O12" s="417">
        <f t="shared" si="4"/>
        <v>0</v>
      </c>
      <c r="P12" s="417">
        <f t="shared" si="5"/>
        <v>0</v>
      </c>
      <c r="Q12" s="722"/>
    </row>
    <row r="13" spans="1:17" ht="18" customHeight="1">
      <c r="A13" s="155">
        <v>5</v>
      </c>
      <c r="B13" s="156" t="s">
        <v>115</v>
      </c>
      <c r="C13" s="157">
        <v>4865050</v>
      </c>
      <c r="D13" s="161" t="s">
        <v>12</v>
      </c>
      <c r="E13" s="251" t="s">
        <v>346</v>
      </c>
      <c r="F13" s="162">
        <v>800</v>
      </c>
      <c r="G13" s="445">
        <v>18168</v>
      </c>
      <c r="H13" s="471">
        <v>17833</v>
      </c>
      <c r="I13" s="420">
        <f>G13-H13</f>
        <v>335</v>
      </c>
      <c r="J13" s="420">
        <f t="shared" si="1"/>
        <v>268000</v>
      </c>
      <c r="K13" s="420">
        <f t="shared" si="2"/>
        <v>0.268</v>
      </c>
      <c r="L13" s="445">
        <v>13864</v>
      </c>
      <c r="M13" s="471">
        <v>13864</v>
      </c>
      <c r="N13" s="417">
        <f>L13-M13</f>
        <v>0</v>
      </c>
      <c r="O13" s="417">
        <f t="shared" si="4"/>
        <v>0</v>
      </c>
      <c r="P13" s="417">
        <f t="shared" si="5"/>
        <v>0</v>
      </c>
      <c r="Q13" s="730"/>
    </row>
    <row r="14" spans="1:17" ht="18" customHeight="1">
      <c r="A14" s="155">
        <v>6</v>
      </c>
      <c r="B14" s="156" t="s">
        <v>373</v>
      </c>
      <c r="C14" s="157">
        <v>4864949</v>
      </c>
      <c r="D14" s="161" t="s">
        <v>12</v>
      </c>
      <c r="E14" s="251" t="s">
        <v>346</v>
      </c>
      <c r="F14" s="162">
        <v>2000</v>
      </c>
      <c r="G14" s="445">
        <v>15548</v>
      </c>
      <c r="H14" s="471">
        <v>15421</v>
      </c>
      <c r="I14" s="420">
        <f t="shared" si="0"/>
        <v>127</v>
      </c>
      <c r="J14" s="420">
        <f t="shared" si="1"/>
        <v>254000</v>
      </c>
      <c r="K14" s="420">
        <f t="shared" si="2"/>
        <v>0.254</v>
      </c>
      <c r="L14" s="445">
        <v>4478</v>
      </c>
      <c r="M14" s="471">
        <v>4478</v>
      </c>
      <c r="N14" s="417">
        <f t="shared" si="3"/>
        <v>0</v>
      </c>
      <c r="O14" s="417">
        <f t="shared" si="4"/>
        <v>0</v>
      </c>
      <c r="P14" s="417">
        <f t="shared" si="5"/>
        <v>0</v>
      </c>
      <c r="Q14" s="493"/>
    </row>
    <row r="15" spans="1:17" ht="18" customHeight="1">
      <c r="A15" s="155">
        <v>7</v>
      </c>
      <c r="B15" s="354" t="s">
        <v>395</v>
      </c>
      <c r="C15" s="357">
        <v>5128434</v>
      </c>
      <c r="D15" s="161" t="s">
        <v>12</v>
      </c>
      <c r="E15" s="251" t="s">
        <v>346</v>
      </c>
      <c r="F15" s="363">
        <v>800</v>
      </c>
      <c r="G15" s="445">
        <v>971959</v>
      </c>
      <c r="H15" s="471">
        <v>972640</v>
      </c>
      <c r="I15" s="420">
        <f t="shared" si="0"/>
        <v>-681</v>
      </c>
      <c r="J15" s="420">
        <f t="shared" si="1"/>
        <v>-544800</v>
      </c>
      <c r="K15" s="420">
        <f t="shared" si="2"/>
        <v>-0.5448</v>
      </c>
      <c r="L15" s="445">
        <v>986568</v>
      </c>
      <c r="M15" s="471">
        <v>986568</v>
      </c>
      <c r="N15" s="417">
        <f t="shared" si="3"/>
        <v>0</v>
      </c>
      <c r="O15" s="417">
        <f t="shared" si="4"/>
        <v>0</v>
      </c>
      <c r="P15" s="417">
        <f t="shared" si="5"/>
        <v>0</v>
      </c>
      <c r="Q15" s="457"/>
    </row>
    <row r="16" spans="1:17" ht="18" customHeight="1">
      <c r="A16" s="155">
        <v>8</v>
      </c>
      <c r="B16" s="354" t="s">
        <v>394</v>
      </c>
      <c r="C16" s="357">
        <v>4864998</v>
      </c>
      <c r="D16" s="161" t="s">
        <v>12</v>
      </c>
      <c r="E16" s="251" t="s">
        <v>346</v>
      </c>
      <c r="F16" s="363">
        <v>800</v>
      </c>
      <c r="G16" s="445">
        <v>977941</v>
      </c>
      <c r="H16" s="471">
        <v>979392</v>
      </c>
      <c r="I16" s="420">
        <f>G16-H16</f>
        <v>-1451</v>
      </c>
      <c r="J16" s="420">
        <f t="shared" si="1"/>
        <v>-1160800</v>
      </c>
      <c r="K16" s="420">
        <f t="shared" si="2"/>
        <v>-1.1608</v>
      </c>
      <c r="L16" s="445">
        <v>987337</v>
      </c>
      <c r="M16" s="471">
        <v>987337</v>
      </c>
      <c r="N16" s="417">
        <f>L16-M16</f>
        <v>0</v>
      </c>
      <c r="O16" s="417">
        <f t="shared" si="4"/>
        <v>0</v>
      </c>
      <c r="P16" s="417">
        <f t="shared" si="5"/>
        <v>0</v>
      </c>
      <c r="Q16" s="457"/>
    </row>
    <row r="17" spans="1:17" ht="18" customHeight="1">
      <c r="A17" s="155">
        <v>9</v>
      </c>
      <c r="B17" s="354" t="s">
        <v>388</v>
      </c>
      <c r="C17" s="357">
        <v>4864993</v>
      </c>
      <c r="D17" s="161" t="s">
        <v>12</v>
      </c>
      <c r="E17" s="251" t="s">
        <v>346</v>
      </c>
      <c r="F17" s="363">
        <v>800</v>
      </c>
      <c r="G17" s="445">
        <v>986304</v>
      </c>
      <c r="H17" s="471">
        <v>987505</v>
      </c>
      <c r="I17" s="420">
        <f>G17-H17</f>
        <v>-1201</v>
      </c>
      <c r="J17" s="420">
        <f t="shared" si="1"/>
        <v>-960800</v>
      </c>
      <c r="K17" s="420">
        <f t="shared" si="2"/>
        <v>-0.9608</v>
      </c>
      <c r="L17" s="445">
        <v>993925</v>
      </c>
      <c r="M17" s="471">
        <v>993925</v>
      </c>
      <c r="N17" s="417">
        <f>L17-M17</f>
        <v>0</v>
      </c>
      <c r="O17" s="417">
        <f t="shared" si="4"/>
        <v>0</v>
      </c>
      <c r="P17" s="417">
        <f t="shared" si="5"/>
        <v>0</v>
      </c>
      <c r="Q17" s="494"/>
    </row>
    <row r="18" spans="1:17" ht="15.75" customHeight="1">
      <c r="A18" s="155">
        <v>10</v>
      </c>
      <c r="B18" s="354" t="s">
        <v>430</v>
      </c>
      <c r="C18" s="357">
        <v>5128447</v>
      </c>
      <c r="D18" s="161" t="s">
        <v>12</v>
      </c>
      <c r="E18" s="251" t="s">
        <v>346</v>
      </c>
      <c r="F18" s="363">
        <v>800</v>
      </c>
      <c r="G18" s="445">
        <v>975954</v>
      </c>
      <c r="H18" s="471">
        <v>976922</v>
      </c>
      <c r="I18" s="269">
        <f>G18-H18</f>
        <v>-968</v>
      </c>
      <c r="J18" s="269">
        <f t="shared" si="1"/>
        <v>-774400</v>
      </c>
      <c r="K18" s="269">
        <f t="shared" si="2"/>
        <v>-0.7744</v>
      </c>
      <c r="L18" s="445">
        <v>994513</v>
      </c>
      <c r="M18" s="471">
        <v>994513</v>
      </c>
      <c r="N18" s="334">
        <f>L18-M18</f>
        <v>0</v>
      </c>
      <c r="O18" s="334">
        <f t="shared" si="4"/>
        <v>0</v>
      </c>
      <c r="P18" s="334">
        <f t="shared" si="5"/>
        <v>0</v>
      </c>
      <c r="Q18" s="494"/>
    </row>
    <row r="19" spans="1:17" ht="18" customHeight="1">
      <c r="A19" s="155"/>
      <c r="B19" s="163" t="s">
        <v>379</v>
      </c>
      <c r="C19" s="157"/>
      <c r="D19" s="161"/>
      <c r="E19" s="251"/>
      <c r="F19" s="162"/>
      <c r="G19" s="102"/>
      <c r="H19" s="392"/>
      <c r="I19" s="420"/>
      <c r="J19" s="420"/>
      <c r="K19" s="420"/>
      <c r="L19" s="393"/>
      <c r="M19" s="392"/>
      <c r="N19" s="417"/>
      <c r="O19" s="417"/>
      <c r="P19" s="417"/>
      <c r="Q19" s="457"/>
    </row>
    <row r="20" spans="1:17" ht="18" customHeight="1">
      <c r="A20" s="155">
        <v>11</v>
      </c>
      <c r="B20" s="156" t="s">
        <v>197</v>
      </c>
      <c r="C20" s="157">
        <v>4865161</v>
      </c>
      <c r="D20" s="158" t="s">
        <v>12</v>
      </c>
      <c r="E20" s="251" t="s">
        <v>346</v>
      </c>
      <c r="F20" s="162">
        <v>50</v>
      </c>
      <c r="G20" s="445">
        <v>997889</v>
      </c>
      <c r="H20" s="334">
        <v>998490</v>
      </c>
      <c r="I20" s="420">
        <f aca="true" t="shared" si="6" ref="I20:I27">G20-H20</f>
        <v>-601</v>
      </c>
      <c r="J20" s="420">
        <f>$F20*I20</f>
        <v>-30050</v>
      </c>
      <c r="K20" s="420">
        <f>J20/1000000</f>
        <v>-0.03005</v>
      </c>
      <c r="L20" s="445">
        <v>8312</v>
      </c>
      <c r="M20" s="334">
        <v>8633</v>
      </c>
      <c r="N20" s="417">
        <f aca="true" t="shared" si="7" ref="N20:N27">L20-M20</f>
        <v>-321</v>
      </c>
      <c r="O20" s="417">
        <f>$F20*N20</f>
        <v>-16050</v>
      </c>
      <c r="P20" s="417">
        <f>O20/1000000</f>
        <v>-0.01605</v>
      </c>
      <c r="Q20" s="457"/>
    </row>
    <row r="21" spans="1:17" ht="13.5" customHeight="1">
      <c r="A21" s="155">
        <v>12</v>
      </c>
      <c r="B21" s="156" t="s">
        <v>198</v>
      </c>
      <c r="C21" s="157">
        <v>4865131</v>
      </c>
      <c r="D21" s="161" t="s">
        <v>12</v>
      </c>
      <c r="E21" s="251" t="s">
        <v>346</v>
      </c>
      <c r="F21" s="162">
        <v>75</v>
      </c>
      <c r="G21" s="445">
        <v>990316</v>
      </c>
      <c r="H21" s="334">
        <v>991193</v>
      </c>
      <c r="I21" s="471">
        <f t="shared" si="6"/>
        <v>-877</v>
      </c>
      <c r="J21" s="471">
        <f aca="true" t="shared" si="8" ref="J21:J27">$F21*I21</f>
        <v>-65775</v>
      </c>
      <c r="K21" s="471">
        <f aca="true" t="shared" si="9" ref="K21:K27">J21/1000000</f>
        <v>-0.065775</v>
      </c>
      <c r="L21" s="445">
        <v>14295</v>
      </c>
      <c r="M21" s="334">
        <v>14339</v>
      </c>
      <c r="N21" s="269">
        <f t="shared" si="7"/>
        <v>-44</v>
      </c>
      <c r="O21" s="269">
        <f aca="true" t="shared" si="10" ref="O21:O27">$F21*N21</f>
        <v>-3300</v>
      </c>
      <c r="P21" s="269">
        <f aca="true" t="shared" si="11" ref="P21:P27">O21/1000000</f>
        <v>-0.0033</v>
      </c>
      <c r="Q21" s="457"/>
    </row>
    <row r="22" spans="1:17" ht="18" customHeight="1">
      <c r="A22" s="155">
        <v>13</v>
      </c>
      <c r="B22" s="159" t="s">
        <v>199</v>
      </c>
      <c r="C22" s="157">
        <v>4902512</v>
      </c>
      <c r="D22" s="161" t="s">
        <v>12</v>
      </c>
      <c r="E22" s="251" t="s">
        <v>346</v>
      </c>
      <c r="F22" s="162">
        <v>500</v>
      </c>
      <c r="G22" s="445">
        <v>143</v>
      </c>
      <c r="H22" s="334">
        <v>160</v>
      </c>
      <c r="I22" s="420">
        <f t="shared" si="6"/>
        <v>-17</v>
      </c>
      <c r="J22" s="420">
        <f t="shared" si="8"/>
        <v>-8500</v>
      </c>
      <c r="K22" s="420">
        <f t="shared" si="9"/>
        <v>-0.0085</v>
      </c>
      <c r="L22" s="445">
        <v>2268</v>
      </c>
      <c r="M22" s="334">
        <v>2260</v>
      </c>
      <c r="N22" s="417">
        <f t="shared" si="7"/>
        <v>8</v>
      </c>
      <c r="O22" s="417">
        <f t="shared" si="10"/>
        <v>4000</v>
      </c>
      <c r="P22" s="417">
        <f t="shared" si="11"/>
        <v>0.004</v>
      </c>
      <c r="Q22" s="457"/>
    </row>
    <row r="23" spans="1:17" ht="18" customHeight="1">
      <c r="A23" s="155">
        <v>14</v>
      </c>
      <c r="B23" s="156" t="s">
        <v>200</v>
      </c>
      <c r="C23" s="157">
        <v>4865178</v>
      </c>
      <c r="D23" s="161" t="s">
        <v>12</v>
      </c>
      <c r="E23" s="251" t="s">
        <v>346</v>
      </c>
      <c r="F23" s="162">
        <v>375</v>
      </c>
      <c r="G23" s="445">
        <v>999183</v>
      </c>
      <c r="H23" s="334">
        <v>999131</v>
      </c>
      <c r="I23" s="420">
        <f t="shared" si="6"/>
        <v>52</v>
      </c>
      <c r="J23" s="420">
        <f t="shared" si="8"/>
        <v>19500</v>
      </c>
      <c r="K23" s="420">
        <f t="shared" si="9"/>
        <v>0.0195</v>
      </c>
      <c r="L23" s="445">
        <v>2858</v>
      </c>
      <c r="M23" s="334">
        <v>2707</v>
      </c>
      <c r="N23" s="417">
        <f t="shared" si="7"/>
        <v>151</v>
      </c>
      <c r="O23" s="417">
        <f t="shared" si="10"/>
        <v>56625</v>
      </c>
      <c r="P23" s="417">
        <f t="shared" si="11"/>
        <v>0.056625</v>
      </c>
      <c r="Q23" s="457"/>
    </row>
    <row r="24" spans="1:17" ht="18" customHeight="1">
      <c r="A24" s="155">
        <v>15</v>
      </c>
      <c r="B24" s="156" t="s">
        <v>201</v>
      </c>
      <c r="C24" s="157">
        <v>4865128</v>
      </c>
      <c r="D24" s="161" t="s">
        <v>12</v>
      </c>
      <c r="E24" s="251" t="s">
        <v>346</v>
      </c>
      <c r="F24" s="162">
        <v>100</v>
      </c>
      <c r="G24" s="445">
        <v>988298</v>
      </c>
      <c r="H24" s="334">
        <v>988574</v>
      </c>
      <c r="I24" s="420">
        <f t="shared" si="6"/>
        <v>-276</v>
      </c>
      <c r="J24" s="420">
        <f t="shared" si="8"/>
        <v>-27600</v>
      </c>
      <c r="K24" s="420">
        <f t="shared" si="9"/>
        <v>-0.0276</v>
      </c>
      <c r="L24" s="445">
        <v>331176</v>
      </c>
      <c r="M24" s="334">
        <v>331127</v>
      </c>
      <c r="N24" s="417">
        <f t="shared" si="7"/>
        <v>49</v>
      </c>
      <c r="O24" s="417">
        <f t="shared" si="10"/>
        <v>4900</v>
      </c>
      <c r="P24" s="417">
        <f t="shared" si="11"/>
        <v>0.0049</v>
      </c>
      <c r="Q24" s="457"/>
    </row>
    <row r="25" spans="1:17" ht="18" customHeight="1">
      <c r="A25" s="155">
        <v>16</v>
      </c>
      <c r="B25" s="156" t="s">
        <v>202</v>
      </c>
      <c r="C25" s="157">
        <v>4865159</v>
      </c>
      <c r="D25" s="158" t="s">
        <v>12</v>
      </c>
      <c r="E25" s="251" t="s">
        <v>346</v>
      </c>
      <c r="F25" s="162">
        <v>75</v>
      </c>
      <c r="G25" s="445">
        <v>200</v>
      </c>
      <c r="H25" s="334">
        <v>97</v>
      </c>
      <c r="I25" s="420">
        <f t="shared" si="6"/>
        <v>103</v>
      </c>
      <c r="J25" s="420">
        <f t="shared" si="8"/>
        <v>7725</v>
      </c>
      <c r="K25" s="420">
        <f t="shared" si="9"/>
        <v>0.007725</v>
      </c>
      <c r="L25" s="445">
        <v>10243</v>
      </c>
      <c r="M25" s="334">
        <v>9966</v>
      </c>
      <c r="N25" s="417">
        <f t="shared" si="7"/>
        <v>277</v>
      </c>
      <c r="O25" s="417">
        <f t="shared" si="10"/>
        <v>20775</v>
      </c>
      <c r="P25" s="417">
        <f t="shared" si="11"/>
        <v>0.020775</v>
      </c>
      <c r="Q25" s="457"/>
    </row>
    <row r="26" spans="1:17" ht="18" customHeight="1">
      <c r="A26" s="155">
        <v>17</v>
      </c>
      <c r="B26" s="156" t="s">
        <v>203</v>
      </c>
      <c r="C26" s="157">
        <v>4865130</v>
      </c>
      <c r="D26" s="161" t="s">
        <v>12</v>
      </c>
      <c r="E26" s="251" t="s">
        <v>346</v>
      </c>
      <c r="F26" s="162">
        <v>100</v>
      </c>
      <c r="G26" s="445">
        <v>3358</v>
      </c>
      <c r="H26" s="334">
        <v>2867</v>
      </c>
      <c r="I26" s="420">
        <f t="shared" si="6"/>
        <v>491</v>
      </c>
      <c r="J26" s="420">
        <f t="shared" si="8"/>
        <v>49100</v>
      </c>
      <c r="K26" s="420">
        <f t="shared" si="9"/>
        <v>0.0491</v>
      </c>
      <c r="L26" s="445">
        <v>265638</v>
      </c>
      <c r="M26" s="334">
        <v>265449</v>
      </c>
      <c r="N26" s="417">
        <f t="shared" si="7"/>
        <v>189</v>
      </c>
      <c r="O26" s="417">
        <f t="shared" si="10"/>
        <v>18900</v>
      </c>
      <c r="P26" s="417">
        <f t="shared" si="11"/>
        <v>0.0189</v>
      </c>
      <c r="Q26" s="457"/>
    </row>
    <row r="27" spans="1:17" ht="18" customHeight="1">
      <c r="A27" s="155">
        <v>18</v>
      </c>
      <c r="B27" s="156" t="s">
        <v>204</v>
      </c>
      <c r="C27" s="157">
        <v>4865132</v>
      </c>
      <c r="D27" s="161" t="s">
        <v>12</v>
      </c>
      <c r="E27" s="251" t="s">
        <v>346</v>
      </c>
      <c r="F27" s="162">
        <v>100</v>
      </c>
      <c r="G27" s="445">
        <v>88238</v>
      </c>
      <c r="H27" s="334">
        <v>87655</v>
      </c>
      <c r="I27" s="420">
        <f t="shared" si="6"/>
        <v>583</v>
      </c>
      <c r="J27" s="420">
        <f t="shared" si="8"/>
        <v>58300</v>
      </c>
      <c r="K27" s="420">
        <f t="shared" si="9"/>
        <v>0.0583</v>
      </c>
      <c r="L27" s="445">
        <v>739436</v>
      </c>
      <c r="M27" s="334">
        <v>739309</v>
      </c>
      <c r="N27" s="417">
        <f t="shared" si="7"/>
        <v>127</v>
      </c>
      <c r="O27" s="417">
        <f t="shared" si="10"/>
        <v>12700</v>
      </c>
      <c r="P27" s="417">
        <f t="shared" si="11"/>
        <v>0.0127</v>
      </c>
      <c r="Q27" s="458"/>
    </row>
    <row r="28" spans="1:17" ht="18" customHeight="1">
      <c r="A28" s="155"/>
      <c r="B28" s="164" t="s">
        <v>205</v>
      </c>
      <c r="C28" s="157"/>
      <c r="D28" s="161"/>
      <c r="E28" s="251"/>
      <c r="F28" s="162"/>
      <c r="G28" s="102"/>
      <c r="H28" s="392"/>
      <c r="I28" s="420"/>
      <c r="J28" s="420"/>
      <c r="K28" s="420"/>
      <c r="L28" s="393"/>
      <c r="M28" s="392"/>
      <c r="N28" s="417"/>
      <c r="O28" s="417"/>
      <c r="P28" s="417"/>
      <c r="Q28" s="457"/>
    </row>
    <row r="29" spans="1:17" ht="18" customHeight="1">
      <c r="A29" s="155">
        <v>19</v>
      </c>
      <c r="B29" s="156" t="s">
        <v>206</v>
      </c>
      <c r="C29" s="157">
        <v>4865037</v>
      </c>
      <c r="D29" s="161" t="s">
        <v>12</v>
      </c>
      <c r="E29" s="251" t="s">
        <v>346</v>
      </c>
      <c r="F29" s="162">
        <v>1000</v>
      </c>
      <c r="G29" s="445">
        <v>998102</v>
      </c>
      <c r="H29" s="334">
        <v>998694</v>
      </c>
      <c r="I29" s="420">
        <f>G29-H29</f>
        <v>-592</v>
      </c>
      <c r="J29" s="420">
        <f>$F29*I29</f>
        <v>-592000</v>
      </c>
      <c r="K29" s="420">
        <f>J29/1000000</f>
        <v>-0.592</v>
      </c>
      <c r="L29" s="445">
        <v>102070</v>
      </c>
      <c r="M29" s="334">
        <v>102070</v>
      </c>
      <c r="N29" s="417">
        <f>L29-M29</f>
        <v>0</v>
      </c>
      <c r="O29" s="417">
        <f>$F29*N29</f>
        <v>0</v>
      </c>
      <c r="P29" s="417">
        <f>O29/1000000</f>
        <v>0</v>
      </c>
      <c r="Q29" s="457"/>
    </row>
    <row r="30" spans="1:17" ht="18" customHeight="1">
      <c r="A30" s="155">
        <v>20</v>
      </c>
      <c r="B30" s="156" t="s">
        <v>207</v>
      </c>
      <c r="C30" s="157">
        <v>4865038</v>
      </c>
      <c r="D30" s="161" t="s">
        <v>12</v>
      </c>
      <c r="E30" s="251" t="s">
        <v>346</v>
      </c>
      <c r="F30" s="162">
        <v>1000</v>
      </c>
      <c r="G30" s="445">
        <v>995507</v>
      </c>
      <c r="H30" s="334">
        <v>996180</v>
      </c>
      <c r="I30" s="420">
        <f>G30-H30</f>
        <v>-673</v>
      </c>
      <c r="J30" s="420">
        <f>$F30*I30</f>
        <v>-673000</v>
      </c>
      <c r="K30" s="420">
        <f>J30/1000000</f>
        <v>-0.673</v>
      </c>
      <c r="L30" s="445">
        <v>45221</v>
      </c>
      <c r="M30" s="334">
        <v>45221</v>
      </c>
      <c r="N30" s="417">
        <f>L30-M30</f>
        <v>0</v>
      </c>
      <c r="O30" s="417">
        <f>$F30*N30</f>
        <v>0</v>
      </c>
      <c r="P30" s="417">
        <f>O30/1000000</f>
        <v>0</v>
      </c>
      <c r="Q30" s="457"/>
    </row>
    <row r="31" spans="1:17" ht="18" customHeight="1">
      <c r="A31" s="155">
        <v>21</v>
      </c>
      <c r="B31" s="156" t="s">
        <v>208</v>
      </c>
      <c r="C31" s="157">
        <v>4865039</v>
      </c>
      <c r="D31" s="161" t="s">
        <v>12</v>
      </c>
      <c r="E31" s="251" t="s">
        <v>346</v>
      </c>
      <c r="F31" s="162">
        <v>1000</v>
      </c>
      <c r="G31" s="445">
        <v>993990</v>
      </c>
      <c r="H31" s="334">
        <v>994864</v>
      </c>
      <c r="I31" s="420">
        <f>G31-H31</f>
        <v>-874</v>
      </c>
      <c r="J31" s="420">
        <f>$F31*I31</f>
        <v>-874000</v>
      </c>
      <c r="K31" s="420">
        <f>J31/1000000</f>
        <v>-0.874</v>
      </c>
      <c r="L31" s="445">
        <v>143903</v>
      </c>
      <c r="M31" s="334">
        <v>143903</v>
      </c>
      <c r="N31" s="417">
        <f>L31-M31</f>
        <v>0</v>
      </c>
      <c r="O31" s="417">
        <f>$F31*N31</f>
        <v>0</v>
      </c>
      <c r="P31" s="417">
        <f>O31/1000000</f>
        <v>0</v>
      </c>
      <c r="Q31" s="457"/>
    </row>
    <row r="32" spans="1:17" ht="18" customHeight="1">
      <c r="A32" s="155">
        <v>22</v>
      </c>
      <c r="B32" s="159" t="s">
        <v>209</v>
      </c>
      <c r="C32" s="157">
        <v>4865040</v>
      </c>
      <c r="D32" s="161" t="s">
        <v>12</v>
      </c>
      <c r="E32" s="251" t="s">
        <v>346</v>
      </c>
      <c r="F32" s="162">
        <v>1000</v>
      </c>
      <c r="G32" s="445">
        <v>5258</v>
      </c>
      <c r="H32" s="334">
        <v>5580</v>
      </c>
      <c r="I32" s="471">
        <f>G32-H32</f>
        <v>-322</v>
      </c>
      <c r="J32" s="471">
        <f>$F32*I32</f>
        <v>-322000</v>
      </c>
      <c r="K32" s="471">
        <f>J32/1000000</f>
        <v>-0.322</v>
      </c>
      <c r="L32" s="445">
        <v>59490</v>
      </c>
      <c r="M32" s="334">
        <v>59490</v>
      </c>
      <c r="N32" s="269">
        <f>L32-M32</f>
        <v>0</v>
      </c>
      <c r="O32" s="269">
        <f>$F32*N32</f>
        <v>0</v>
      </c>
      <c r="P32" s="269">
        <f>O32/1000000</f>
        <v>0</v>
      </c>
      <c r="Q32" s="457"/>
    </row>
    <row r="33" spans="1:17" ht="18" customHeight="1">
      <c r="A33" s="155"/>
      <c r="B33" s="164"/>
      <c r="C33" s="157"/>
      <c r="D33" s="161"/>
      <c r="E33" s="251"/>
      <c r="F33" s="162"/>
      <c r="G33" s="102"/>
      <c r="H33" s="392"/>
      <c r="I33" s="420"/>
      <c r="J33" s="420"/>
      <c r="K33" s="637">
        <f>SUM(K29:K32)</f>
        <v>-2.4610000000000003</v>
      </c>
      <c r="L33" s="393"/>
      <c r="M33" s="392"/>
      <c r="N33" s="417"/>
      <c r="O33" s="417"/>
      <c r="P33" s="638">
        <f>SUM(P29:P32)</f>
        <v>0</v>
      </c>
      <c r="Q33" s="457"/>
    </row>
    <row r="34" spans="1:17" ht="18" customHeight="1">
      <c r="A34" s="155"/>
      <c r="B34" s="163" t="s">
        <v>119</v>
      </c>
      <c r="C34" s="157"/>
      <c r="D34" s="158"/>
      <c r="E34" s="251"/>
      <c r="F34" s="162"/>
      <c r="G34" s="102"/>
      <c r="H34" s="392"/>
      <c r="I34" s="420"/>
      <c r="J34" s="420"/>
      <c r="K34" s="420"/>
      <c r="L34" s="393"/>
      <c r="M34" s="392"/>
      <c r="N34" s="417"/>
      <c r="O34" s="417"/>
      <c r="P34" s="417"/>
      <c r="Q34" s="457"/>
    </row>
    <row r="35" spans="1:17" ht="18" customHeight="1">
      <c r="A35" s="155">
        <v>23</v>
      </c>
      <c r="B35" s="731" t="s">
        <v>400</v>
      </c>
      <c r="C35" s="157">
        <v>4864955</v>
      </c>
      <c r="D35" s="156" t="s">
        <v>12</v>
      </c>
      <c r="E35" s="156" t="s">
        <v>346</v>
      </c>
      <c r="F35" s="162">
        <v>1000</v>
      </c>
      <c r="G35" s="445">
        <v>999450</v>
      </c>
      <c r="H35" s="334">
        <v>999732</v>
      </c>
      <c r="I35" s="420">
        <f>G35-H35</f>
        <v>-282</v>
      </c>
      <c r="J35" s="420">
        <f>$F35*I35</f>
        <v>-282000</v>
      </c>
      <c r="K35" s="420">
        <f>J35/1000000</f>
        <v>-0.282</v>
      </c>
      <c r="L35" s="445">
        <v>742</v>
      </c>
      <c r="M35" s="334">
        <v>742</v>
      </c>
      <c r="N35" s="417">
        <f>L35-M35</f>
        <v>0</v>
      </c>
      <c r="O35" s="417">
        <f>$F35*N35</f>
        <v>0</v>
      </c>
      <c r="P35" s="417">
        <f>O35/1000000</f>
        <v>0</v>
      </c>
      <c r="Q35" s="728"/>
    </row>
    <row r="36" spans="1:17" ht="18">
      <c r="A36" s="155">
        <v>24</v>
      </c>
      <c r="B36" s="156" t="s">
        <v>181</v>
      </c>
      <c r="C36" s="157">
        <v>4864820</v>
      </c>
      <c r="D36" s="161" t="s">
        <v>12</v>
      </c>
      <c r="E36" s="251" t="s">
        <v>346</v>
      </c>
      <c r="F36" s="162">
        <v>160</v>
      </c>
      <c r="G36" s="445">
        <v>3890</v>
      </c>
      <c r="H36" s="334">
        <v>3918</v>
      </c>
      <c r="I36" s="420">
        <f>G36-H36</f>
        <v>-28</v>
      </c>
      <c r="J36" s="420">
        <f>$F36*I36</f>
        <v>-4480</v>
      </c>
      <c r="K36" s="420">
        <f>J36/1000000</f>
        <v>-0.00448</v>
      </c>
      <c r="L36" s="445">
        <v>3771</v>
      </c>
      <c r="M36" s="334">
        <v>3771</v>
      </c>
      <c r="N36" s="417">
        <f>L36-M36</f>
        <v>0</v>
      </c>
      <c r="O36" s="417">
        <f>$F36*N36</f>
        <v>0</v>
      </c>
      <c r="P36" s="417">
        <f>O36/1000000</f>
        <v>0</v>
      </c>
      <c r="Q36" s="454"/>
    </row>
    <row r="37" spans="1:17" ht="18" customHeight="1">
      <c r="A37" s="155">
        <v>25</v>
      </c>
      <c r="B37" s="159" t="s">
        <v>182</v>
      </c>
      <c r="C37" s="157">
        <v>4865142</v>
      </c>
      <c r="D37" s="161" t="s">
        <v>12</v>
      </c>
      <c r="E37" s="251" t="s">
        <v>346</v>
      </c>
      <c r="F37" s="162">
        <v>1000</v>
      </c>
      <c r="G37" s="445">
        <v>907376</v>
      </c>
      <c r="H37" s="334">
        <v>907432</v>
      </c>
      <c r="I37" s="420">
        <f>G37-H37</f>
        <v>-56</v>
      </c>
      <c r="J37" s="420">
        <f>$F37*I37</f>
        <v>-56000</v>
      </c>
      <c r="K37" s="420">
        <f>J37/1000000</f>
        <v>-0.056</v>
      </c>
      <c r="L37" s="445">
        <v>62169</v>
      </c>
      <c r="M37" s="334">
        <v>62169</v>
      </c>
      <c r="N37" s="417">
        <f>L37-M37</f>
        <v>0</v>
      </c>
      <c r="O37" s="417">
        <f>$F37*N37</f>
        <v>0</v>
      </c>
      <c r="P37" s="417">
        <f>O37/1000000</f>
        <v>0</v>
      </c>
      <c r="Q37" s="464"/>
    </row>
    <row r="38" spans="1:17" ht="18" customHeight="1">
      <c r="A38" s="155">
        <v>26</v>
      </c>
      <c r="B38" s="159" t="s">
        <v>408</v>
      </c>
      <c r="C38" s="157">
        <v>4864961</v>
      </c>
      <c r="D38" s="161" t="s">
        <v>12</v>
      </c>
      <c r="E38" s="251" t="s">
        <v>346</v>
      </c>
      <c r="F38" s="162">
        <v>1000</v>
      </c>
      <c r="G38" s="445">
        <v>995947</v>
      </c>
      <c r="H38" s="334">
        <v>996601</v>
      </c>
      <c r="I38" s="471">
        <f>G38-H38</f>
        <v>-654</v>
      </c>
      <c r="J38" s="471">
        <f>$F38*I38</f>
        <v>-654000</v>
      </c>
      <c r="K38" s="471">
        <f>J38/1000000</f>
        <v>-0.654</v>
      </c>
      <c r="L38" s="445">
        <v>999819</v>
      </c>
      <c r="M38" s="334">
        <v>999819</v>
      </c>
      <c r="N38" s="269">
        <f>L38-M38</f>
        <v>0</v>
      </c>
      <c r="O38" s="269">
        <f>$F38*N38</f>
        <v>0</v>
      </c>
      <c r="P38" s="269">
        <f>O38/1000000</f>
        <v>0</v>
      </c>
      <c r="Q38" s="454"/>
    </row>
    <row r="39" spans="1:17" ht="18" customHeight="1">
      <c r="A39" s="155"/>
      <c r="B39" s="164" t="s">
        <v>186</v>
      </c>
      <c r="C39" s="157"/>
      <c r="D39" s="161"/>
      <c r="E39" s="251"/>
      <c r="F39" s="162"/>
      <c r="G39" s="102"/>
      <c r="H39" s="392"/>
      <c r="I39" s="420"/>
      <c r="J39" s="420"/>
      <c r="K39" s="420"/>
      <c r="L39" s="393"/>
      <c r="M39" s="392"/>
      <c r="N39" s="417"/>
      <c r="O39" s="417"/>
      <c r="P39" s="417"/>
      <c r="Q39" s="495"/>
    </row>
    <row r="40" spans="1:17" ht="17.25" customHeight="1">
      <c r="A40" s="155">
        <v>27</v>
      </c>
      <c r="B40" s="156" t="s">
        <v>399</v>
      </c>
      <c r="C40" s="157">
        <v>4864892</v>
      </c>
      <c r="D40" s="161" t="s">
        <v>12</v>
      </c>
      <c r="E40" s="251" t="s">
        <v>346</v>
      </c>
      <c r="F40" s="162">
        <v>-500</v>
      </c>
      <c r="G40" s="333">
        <v>999090</v>
      </c>
      <c r="H40" s="334">
        <v>999090</v>
      </c>
      <c r="I40" s="420">
        <f>G40-H40</f>
        <v>0</v>
      </c>
      <c r="J40" s="420">
        <f>$F40*I40</f>
        <v>0</v>
      </c>
      <c r="K40" s="420">
        <f>J40/1000000</f>
        <v>0</v>
      </c>
      <c r="L40" s="333">
        <v>16668</v>
      </c>
      <c r="M40" s="334">
        <v>16668</v>
      </c>
      <c r="N40" s="417">
        <f>L40-M40</f>
        <v>0</v>
      </c>
      <c r="O40" s="417">
        <f>$F40*N40</f>
        <v>0</v>
      </c>
      <c r="P40" s="417">
        <f>O40/1000000</f>
        <v>0</v>
      </c>
      <c r="Q40" s="495"/>
    </row>
    <row r="41" spans="1:17" ht="17.25" customHeight="1">
      <c r="A41" s="155">
        <v>28</v>
      </c>
      <c r="B41" s="156" t="s">
        <v>402</v>
      </c>
      <c r="C41" s="157">
        <v>4865048</v>
      </c>
      <c r="D41" s="161" t="s">
        <v>12</v>
      </c>
      <c r="E41" s="251" t="s">
        <v>346</v>
      </c>
      <c r="F41" s="160">
        <v>-250</v>
      </c>
      <c r="G41" s="333">
        <v>999862</v>
      </c>
      <c r="H41" s="334">
        <v>999862</v>
      </c>
      <c r="I41" s="471">
        <f>G41-H41</f>
        <v>0</v>
      </c>
      <c r="J41" s="471">
        <f>$F41*I41</f>
        <v>0</v>
      </c>
      <c r="K41" s="471">
        <f>J41/1000000</f>
        <v>0</v>
      </c>
      <c r="L41" s="333">
        <v>999849</v>
      </c>
      <c r="M41" s="334">
        <v>999849</v>
      </c>
      <c r="N41" s="269">
        <f>L41-M41</f>
        <v>0</v>
      </c>
      <c r="O41" s="269">
        <f>$F41*N41</f>
        <v>0</v>
      </c>
      <c r="P41" s="269">
        <f>O41/1000000</f>
        <v>0</v>
      </c>
      <c r="Q41" s="495"/>
    </row>
    <row r="42" spans="1:17" ht="17.25" customHeight="1">
      <c r="A42" s="155">
        <v>29</v>
      </c>
      <c r="B42" s="156" t="s">
        <v>119</v>
      </c>
      <c r="C42" s="157">
        <v>4902508</v>
      </c>
      <c r="D42" s="161" t="s">
        <v>12</v>
      </c>
      <c r="E42" s="251" t="s">
        <v>346</v>
      </c>
      <c r="F42" s="157">
        <v>833.33</v>
      </c>
      <c r="G42" s="333">
        <v>0</v>
      </c>
      <c r="H42" s="334">
        <v>0</v>
      </c>
      <c r="I42" s="420">
        <f>G42-H42</f>
        <v>0</v>
      </c>
      <c r="J42" s="420">
        <f>$F42*I42</f>
        <v>0</v>
      </c>
      <c r="K42" s="420">
        <f>J42/1000000</f>
        <v>0</v>
      </c>
      <c r="L42" s="333">
        <v>999580</v>
      </c>
      <c r="M42" s="334">
        <v>999580</v>
      </c>
      <c r="N42" s="417">
        <f>L42-M42</f>
        <v>0</v>
      </c>
      <c r="O42" s="417">
        <f>$F42*N42</f>
        <v>0</v>
      </c>
      <c r="P42" s="417">
        <f>O42/1000000</f>
        <v>0</v>
      </c>
      <c r="Q42" s="495"/>
    </row>
    <row r="43" spans="1:17" ht="16.5" customHeight="1" thickBot="1">
      <c r="A43" s="155"/>
      <c r="B43" s="448"/>
      <c r="C43" s="448"/>
      <c r="D43" s="448"/>
      <c r="E43" s="448"/>
      <c r="F43" s="171"/>
      <c r="G43" s="172"/>
      <c r="H43" s="448"/>
      <c r="I43" s="448"/>
      <c r="J43" s="448"/>
      <c r="K43" s="171"/>
      <c r="L43" s="172"/>
      <c r="M43" s="448"/>
      <c r="N43" s="448"/>
      <c r="O43" s="448"/>
      <c r="P43" s="171"/>
      <c r="Q43" s="172"/>
    </row>
    <row r="44" spans="1:17" ht="18" customHeight="1" thickTop="1">
      <c r="A44" s="154"/>
      <c r="B44" s="156"/>
      <c r="C44" s="157"/>
      <c r="D44" s="158"/>
      <c r="E44" s="251"/>
      <c r="F44" s="157"/>
      <c r="G44" s="157"/>
      <c r="H44" s="392"/>
      <c r="I44" s="392"/>
      <c r="J44" s="392"/>
      <c r="K44" s="392"/>
      <c r="L44" s="517"/>
      <c r="M44" s="392"/>
      <c r="N44" s="392"/>
      <c r="O44" s="392"/>
      <c r="P44" s="392"/>
      <c r="Q44" s="465"/>
    </row>
    <row r="45" spans="1:17" ht="21" customHeight="1" thickBot="1">
      <c r="A45" s="175"/>
      <c r="B45" s="394"/>
      <c r="C45" s="168"/>
      <c r="D45" s="170"/>
      <c r="E45" s="167"/>
      <c r="F45" s="168"/>
      <c r="G45" s="168"/>
      <c r="H45" s="518"/>
      <c r="I45" s="518"/>
      <c r="J45" s="518"/>
      <c r="K45" s="518"/>
      <c r="L45" s="518"/>
      <c r="M45" s="518"/>
      <c r="N45" s="518"/>
      <c r="O45" s="518"/>
      <c r="P45" s="518"/>
      <c r="Q45" s="519" t="str">
        <f>NDPL!Q1</f>
        <v>JANUARY-2018</v>
      </c>
    </row>
    <row r="46" spans="1:17" ht="21.75" customHeight="1" thickTop="1">
      <c r="A46" s="152"/>
      <c r="B46" s="397" t="s">
        <v>348</v>
      </c>
      <c r="C46" s="157"/>
      <c r="D46" s="158"/>
      <c r="E46" s="251"/>
      <c r="F46" s="157"/>
      <c r="G46" s="398"/>
      <c r="H46" s="392"/>
      <c r="I46" s="392"/>
      <c r="J46" s="392"/>
      <c r="K46" s="392"/>
      <c r="L46" s="398"/>
      <c r="M46" s="392"/>
      <c r="N46" s="392"/>
      <c r="O46" s="392"/>
      <c r="P46" s="520"/>
      <c r="Q46" s="521"/>
    </row>
    <row r="47" spans="1:17" ht="21" customHeight="1">
      <c r="A47" s="155"/>
      <c r="B47" s="447" t="s">
        <v>392</v>
      </c>
      <c r="C47" s="157"/>
      <c r="D47" s="158"/>
      <c r="E47" s="251"/>
      <c r="F47" s="157"/>
      <c r="G47" s="102"/>
      <c r="H47" s="392"/>
      <c r="I47" s="392"/>
      <c r="J47" s="392"/>
      <c r="K47" s="392"/>
      <c r="L47" s="102"/>
      <c r="M47" s="392"/>
      <c r="N47" s="392"/>
      <c r="O47" s="392"/>
      <c r="P47" s="392"/>
      <c r="Q47" s="522"/>
    </row>
    <row r="48" spans="1:17" ht="18">
      <c r="A48" s="155">
        <v>30</v>
      </c>
      <c r="B48" s="156" t="s">
        <v>393</v>
      </c>
      <c r="C48" s="157">
        <v>5128418</v>
      </c>
      <c r="D48" s="161" t="s">
        <v>12</v>
      </c>
      <c r="E48" s="251" t="s">
        <v>346</v>
      </c>
      <c r="F48" s="157">
        <v>-1000</v>
      </c>
      <c r="G48" s="445">
        <v>927505</v>
      </c>
      <c r="H48" s="334">
        <v>928279</v>
      </c>
      <c r="I48" s="417">
        <f>G48-H48</f>
        <v>-774</v>
      </c>
      <c r="J48" s="417">
        <f>$F48*I48</f>
        <v>774000</v>
      </c>
      <c r="K48" s="417">
        <f>J48/1000000</f>
        <v>0.774</v>
      </c>
      <c r="L48" s="445">
        <v>970568</v>
      </c>
      <c r="M48" s="334">
        <v>970568</v>
      </c>
      <c r="N48" s="417">
        <f>L48-M48</f>
        <v>0</v>
      </c>
      <c r="O48" s="417">
        <f>$F48*N48</f>
        <v>0</v>
      </c>
      <c r="P48" s="417">
        <f>O48/1000000</f>
        <v>0</v>
      </c>
      <c r="Q48" s="523"/>
    </row>
    <row r="49" spans="1:17" ht="18">
      <c r="A49" s="155">
        <v>31</v>
      </c>
      <c r="B49" s="156" t="s">
        <v>404</v>
      </c>
      <c r="C49" s="157">
        <v>5128457</v>
      </c>
      <c r="D49" s="161" t="s">
        <v>12</v>
      </c>
      <c r="E49" s="251" t="s">
        <v>346</v>
      </c>
      <c r="F49" s="157">
        <v>-500</v>
      </c>
      <c r="G49" s="445">
        <v>964283</v>
      </c>
      <c r="H49" s="334">
        <v>965665</v>
      </c>
      <c r="I49" s="275">
        <f>G49-H49</f>
        <v>-1382</v>
      </c>
      <c r="J49" s="275">
        <f>$F49*I49</f>
        <v>691000</v>
      </c>
      <c r="K49" s="275">
        <f>J49/1000000</f>
        <v>0.691</v>
      </c>
      <c r="L49" s="445">
        <v>998214</v>
      </c>
      <c r="M49" s="334">
        <v>998214</v>
      </c>
      <c r="N49" s="275">
        <f>L49-M49</f>
        <v>0</v>
      </c>
      <c r="O49" s="275">
        <f>$F49*N49</f>
        <v>0</v>
      </c>
      <c r="P49" s="275">
        <f>O49/1000000</f>
        <v>0</v>
      </c>
      <c r="Q49" s="523"/>
    </row>
    <row r="50" spans="1:17" ht="18">
      <c r="A50" s="155"/>
      <c r="B50" s="447" t="s">
        <v>396</v>
      </c>
      <c r="C50" s="157"/>
      <c r="D50" s="161"/>
      <c r="E50" s="251"/>
      <c r="F50" s="157"/>
      <c r="G50" s="333"/>
      <c r="H50" s="334"/>
      <c r="I50" s="417"/>
      <c r="J50" s="417"/>
      <c r="K50" s="417"/>
      <c r="L50" s="333"/>
      <c r="M50" s="334"/>
      <c r="N50" s="417"/>
      <c r="O50" s="417"/>
      <c r="P50" s="417"/>
      <c r="Q50" s="523"/>
    </row>
    <row r="51" spans="1:17" ht="18">
      <c r="A51" s="155">
        <v>32</v>
      </c>
      <c r="B51" s="156" t="s">
        <v>393</v>
      </c>
      <c r="C51" s="157">
        <v>4864891</v>
      </c>
      <c r="D51" s="161" t="s">
        <v>12</v>
      </c>
      <c r="E51" s="251" t="s">
        <v>346</v>
      </c>
      <c r="F51" s="157">
        <v>-2000</v>
      </c>
      <c r="G51" s="445">
        <v>997321</v>
      </c>
      <c r="H51" s="334">
        <v>996731</v>
      </c>
      <c r="I51" s="417">
        <f>G51-H51</f>
        <v>590</v>
      </c>
      <c r="J51" s="417">
        <f>$F51*I51</f>
        <v>-1180000</v>
      </c>
      <c r="K51" s="417">
        <f>J51/1000000</f>
        <v>-1.18</v>
      </c>
      <c r="L51" s="445">
        <v>999721</v>
      </c>
      <c r="M51" s="334">
        <v>999721</v>
      </c>
      <c r="N51" s="417">
        <f>L51-M51</f>
        <v>0</v>
      </c>
      <c r="O51" s="417">
        <f>$F51*N51</f>
        <v>0</v>
      </c>
      <c r="P51" s="417">
        <f>O51/1000000</f>
        <v>0</v>
      </c>
      <c r="Q51" s="523"/>
    </row>
    <row r="52" spans="1:17" ht="18">
      <c r="A52" s="155">
        <v>33</v>
      </c>
      <c r="B52" s="156" t="s">
        <v>404</v>
      </c>
      <c r="C52" s="157">
        <v>4864925</v>
      </c>
      <c r="D52" s="161" t="s">
        <v>12</v>
      </c>
      <c r="E52" s="251" t="s">
        <v>346</v>
      </c>
      <c r="F52" s="157">
        <v>-1000</v>
      </c>
      <c r="G52" s="445">
        <v>992418</v>
      </c>
      <c r="H52" s="334">
        <v>993425</v>
      </c>
      <c r="I52" s="417">
        <f>G52-H52</f>
        <v>-1007</v>
      </c>
      <c r="J52" s="417">
        <f>$F52*I52</f>
        <v>1007000</v>
      </c>
      <c r="K52" s="417">
        <f>J52/1000000</f>
        <v>1.007</v>
      </c>
      <c r="L52" s="445">
        <v>999418</v>
      </c>
      <c r="M52" s="334">
        <v>999418</v>
      </c>
      <c r="N52" s="417">
        <f>L52-M52</f>
        <v>0</v>
      </c>
      <c r="O52" s="417">
        <f>$F52*N52</f>
        <v>0</v>
      </c>
      <c r="P52" s="417">
        <f>O52/1000000</f>
        <v>0</v>
      </c>
      <c r="Q52" s="523"/>
    </row>
    <row r="53" spans="1:17" ht="18" customHeight="1">
      <c r="A53" s="155"/>
      <c r="B53" s="163" t="s">
        <v>187</v>
      </c>
      <c r="C53" s="157"/>
      <c r="D53" s="158"/>
      <c r="E53" s="251"/>
      <c r="F53" s="162"/>
      <c r="G53" s="102"/>
      <c r="H53" s="392"/>
      <c r="I53" s="392"/>
      <c r="J53" s="392"/>
      <c r="K53" s="392"/>
      <c r="L53" s="393"/>
      <c r="M53" s="392"/>
      <c r="N53" s="392"/>
      <c r="O53" s="392"/>
      <c r="P53" s="392"/>
      <c r="Q53" s="457"/>
    </row>
    <row r="54" spans="1:17" ht="18">
      <c r="A54" s="155">
        <v>34</v>
      </c>
      <c r="B54" s="165" t="s">
        <v>211</v>
      </c>
      <c r="C54" s="157">
        <v>4865133</v>
      </c>
      <c r="D54" s="161" t="s">
        <v>12</v>
      </c>
      <c r="E54" s="251" t="s">
        <v>346</v>
      </c>
      <c r="F54" s="162">
        <v>100</v>
      </c>
      <c r="G54" s="333">
        <v>424683</v>
      </c>
      <c r="H54" s="334">
        <v>420451</v>
      </c>
      <c r="I54" s="417">
        <f>G54-H54</f>
        <v>4232</v>
      </c>
      <c r="J54" s="417">
        <f>$F54*I54</f>
        <v>423200</v>
      </c>
      <c r="K54" s="417">
        <f>J54/1000000</f>
        <v>0.4232</v>
      </c>
      <c r="L54" s="333">
        <v>49064</v>
      </c>
      <c r="M54" s="334">
        <v>49064</v>
      </c>
      <c r="N54" s="417">
        <f>L54-M54</f>
        <v>0</v>
      </c>
      <c r="O54" s="417">
        <f>$F54*N54</f>
        <v>0</v>
      </c>
      <c r="P54" s="417">
        <f>O54/1000000</f>
        <v>0</v>
      </c>
      <c r="Q54" s="457"/>
    </row>
    <row r="55" spans="1:17" ht="18" customHeight="1">
      <c r="A55" s="155"/>
      <c r="B55" s="163" t="s">
        <v>189</v>
      </c>
      <c r="C55" s="157"/>
      <c r="D55" s="161"/>
      <c r="E55" s="251"/>
      <c r="F55" s="162"/>
      <c r="G55" s="102"/>
      <c r="H55" s="392"/>
      <c r="I55" s="417"/>
      <c r="J55" s="417"/>
      <c r="K55" s="417"/>
      <c r="L55" s="393"/>
      <c r="M55" s="392"/>
      <c r="N55" s="417"/>
      <c r="O55" s="417"/>
      <c r="P55" s="417"/>
      <c r="Q55" s="457"/>
    </row>
    <row r="56" spans="1:17" s="747" customFormat="1" ht="18" customHeight="1">
      <c r="A56" s="780">
        <v>35</v>
      </c>
      <c r="B56" s="781" t="s">
        <v>176</v>
      </c>
      <c r="C56" s="782">
        <v>4865076</v>
      </c>
      <c r="D56" s="783" t="s">
        <v>12</v>
      </c>
      <c r="E56" s="784" t="s">
        <v>346</v>
      </c>
      <c r="F56" s="785">
        <v>100</v>
      </c>
      <c r="G56" s="786">
        <v>6427</v>
      </c>
      <c r="H56" s="744">
        <v>6285</v>
      </c>
      <c r="I56" s="774">
        <f>G56-H56</f>
        <v>142</v>
      </c>
      <c r="J56" s="774">
        <f>$F56*I56</f>
        <v>14200</v>
      </c>
      <c r="K56" s="774">
        <f>J56/1000000</f>
        <v>0.0142</v>
      </c>
      <c r="L56" s="786">
        <v>30136</v>
      </c>
      <c r="M56" s="744">
        <v>30039</v>
      </c>
      <c r="N56" s="774">
        <f>L56-M56</f>
        <v>97</v>
      </c>
      <c r="O56" s="774">
        <f>$F56*N56</f>
        <v>9700</v>
      </c>
      <c r="P56" s="774">
        <f>O56/1000000</f>
        <v>0.0097</v>
      </c>
      <c r="Q56" s="746"/>
    </row>
    <row r="57" spans="1:17" s="747" customFormat="1" ht="18" customHeight="1">
      <c r="A57" s="780">
        <v>36</v>
      </c>
      <c r="B57" s="815" t="s">
        <v>190</v>
      </c>
      <c r="C57" s="782">
        <v>4865077</v>
      </c>
      <c r="D57" s="783" t="s">
        <v>12</v>
      </c>
      <c r="E57" s="784" t="s">
        <v>346</v>
      </c>
      <c r="F57" s="785">
        <v>100</v>
      </c>
      <c r="G57" s="816"/>
      <c r="H57" s="817"/>
      <c r="I57" s="774">
        <f>G57-H57</f>
        <v>0</v>
      </c>
      <c r="J57" s="774">
        <f>$F57*I57</f>
        <v>0</v>
      </c>
      <c r="K57" s="774">
        <f>J57/1000000</f>
        <v>0</v>
      </c>
      <c r="L57" s="818"/>
      <c r="M57" s="817"/>
      <c r="N57" s="774">
        <f>L57-M57</f>
        <v>0</v>
      </c>
      <c r="O57" s="774">
        <f>$F57*N57</f>
        <v>0</v>
      </c>
      <c r="P57" s="774">
        <f>O57/1000000</f>
        <v>0</v>
      </c>
      <c r="Q57" s="746"/>
    </row>
    <row r="58" spans="1:17" ht="18" customHeight="1">
      <c r="A58" s="155"/>
      <c r="B58" s="163" t="s">
        <v>170</v>
      </c>
      <c r="C58" s="157"/>
      <c r="D58" s="161"/>
      <c r="E58" s="251"/>
      <c r="F58" s="162"/>
      <c r="G58" s="102"/>
      <c r="H58" s="392"/>
      <c r="I58" s="417"/>
      <c r="J58" s="417"/>
      <c r="K58" s="417"/>
      <c r="L58" s="393"/>
      <c r="M58" s="392"/>
      <c r="N58" s="417"/>
      <c r="O58" s="417"/>
      <c r="P58" s="417"/>
      <c r="Q58" s="457"/>
    </row>
    <row r="59" spans="1:17" ht="18" customHeight="1">
      <c r="A59" s="155">
        <v>37</v>
      </c>
      <c r="B59" s="156" t="s">
        <v>183</v>
      </c>
      <c r="C59" s="157">
        <v>4865093</v>
      </c>
      <c r="D59" s="161" t="s">
        <v>12</v>
      </c>
      <c r="E59" s="251" t="s">
        <v>346</v>
      </c>
      <c r="F59" s="162">
        <v>100</v>
      </c>
      <c r="G59" s="445">
        <v>96351</v>
      </c>
      <c r="H59" s="334">
        <v>96087</v>
      </c>
      <c r="I59" s="417">
        <f>G59-H59</f>
        <v>264</v>
      </c>
      <c r="J59" s="417">
        <f>$F59*I59</f>
        <v>26400</v>
      </c>
      <c r="K59" s="417">
        <f>J59/1000000</f>
        <v>0.0264</v>
      </c>
      <c r="L59" s="445">
        <v>71760</v>
      </c>
      <c r="M59" s="334">
        <v>71752</v>
      </c>
      <c r="N59" s="417">
        <f>L59-M59</f>
        <v>8</v>
      </c>
      <c r="O59" s="417">
        <f>$F59*N59</f>
        <v>800</v>
      </c>
      <c r="P59" s="417">
        <f>O59/1000000</f>
        <v>0.0008</v>
      </c>
      <c r="Q59" s="457"/>
    </row>
    <row r="60" spans="1:17" ht="19.5" customHeight="1">
      <c r="A60" s="155">
        <v>38</v>
      </c>
      <c r="B60" s="159" t="s">
        <v>184</v>
      </c>
      <c r="C60" s="157">
        <v>4865094</v>
      </c>
      <c r="D60" s="161" t="s">
        <v>12</v>
      </c>
      <c r="E60" s="251" t="s">
        <v>346</v>
      </c>
      <c r="F60" s="162">
        <v>100</v>
      </c>
      <c r="G60" s="445">
        <v>105192</v>
      </c>
      <c r="H60" s="334">
        <v>104544</v>
      </c>
      <c r="I60" s="417">
        <f>G60-H60</f>
        <v>648</v>
      </c>
      <c r="J60" s="417">
        <f>$F60*I60</f>
        <v>64800</v>
      </c>
      <c r="K60" s="417">
        <f>J60/1000000</f>
        <v>0.0648</v>
      </c>
      <c r="L60" s="445">
        <v>72466</v>
      </c>
      <c r="M60" s="334">
        <v>72466</v>
      </c>
      <c r="N60" s="417">
        <f>L60-M60</f>
        <v>0</v>
      </c>
      <c r="O60" s="417">
        <f>$F60*N60</f>
        <v>0</v>
      </c>
      <c r="P60" s="417">
        <f>O60/1000000</f>
        <v>0</v>
      </c>
      <c r="Q60" s="457"/>
    </row>
    <row r="61" spans="1:17" ht="22.5" customHeight="1">
      <c r="A61" s="155">
        <v>39</v>
      </c>
      <c r="B61" s="165" t="s">
        <v>210</v>
      </c>
      <c r="C61" s="157">
        <v>5269199</v>
      </c>
      <c r="D61" s="161" t="s">
        <v>12</v>
      </c>
      <c r="E61" s="251" t="s">
        <v>346</v>
      </c>
      <c r="F61" s="162">
        <v>100</v>
      </c>
      <c r="G61" s="445">
        <v>29865</v>
      </c>
      <c r="H61" s="446">
        <v>30411</v>
      </c>
      <c r="I61" s="420">
        <f>G61-H61</f>
        <v>-546</v>
      </c>
      <c r="J61" s="420">
        <f>$F61*I61</f>
        <v>-54600</v>
      </c>
      <c r="K61" s="420">
        <f>J61/1000000</f>
        <v>-0.0546</v>
      </c>
      <c r="L61" s="445">
        <v>33191</v>
      </c>
      <c r="M61" s="446">
        <v>33191</v>
      </c>
      <c r="N61" s="420">
        <f>L61-M61</f>
        <v>0</v>
      </c>
      <c r="O61" s="420">
        <f>$F61*N61</f>
        <v>0</v>
      </c>
      <c r="P61" s="420">
        <f>O61/1000000</f>
        <v>0</v>
      </c>
      <c r="Q61" s="639"/>
    </row>
    <row r="62" spans="1:17" ht="19.5" customHeight="1">
      <c r="A62" s="155"/>
      <c r="B62" s="163" t="s">
        <v>176</v>
      </c>
      <c r="C62" s="157"/>
      <c r="D62" s="161"/>
      <c r="E62" s="158"/>
      <c r="F62" s="162"/>
      <c r="G62" s="333"/>
      <c r="H62" s="334"/>
      <c r="I62" s="417"/>
      <c r="J62" s="417"/>
      <c r="K62" s="417"/>
      <c r="L62" s="393"/>
      <c r="M62" s="392"/>
      <c r="N62" s="417"/>
      <c r="O62" s="417"/>
      <c r="P62" s="417"/>
      <c r="Q62" s="457"/>
    </row>
    <row r="63" spans="1:17" ht="18">
      <c r="A63" s="155">
        <v>40</v>
      </c>
      <c r="B63" s="156" t="s">
        <v>177</v>
      </c>
      <c r="C63" s="157">
        <v>4865143</v>
      </c>
      <c r="D63" s="161" t="s">
        <v>12</v>
      </c>
      <c r="E63" s="158" t="s">
        <v>13</v>
      </c>
      <c r="F63" s="162">
        <v>100</v>
      </c>
      <c r="G63" s="333">
        <v>192142</v>
      </c>
      <c r="H63" s="334">
        <v>190057</v>
      </c>
      <c r="I63" s="417">
        <f>G63-H63</f>
        <v>2085</v>
      </c>
      <c r="J63" s="417">
        <f>$F63*I63</f>
        <v>208500</v>
      </c>
      <c r="K63" s="417">
        <f>J63/1000000</f>
        <v>0.2085</v>
      </c>
      <c r="L63" s="333">
        <v>913602</v>
      </c>
      <c r="M63" s="334">
        <v>913602</v>
      </c>
      <c r="N63" s="417">
        <f>L63-M63</f>
        <v>0</v>
      </c>
      <c r="O63" s="417">
        <f>$F63*N63</f>
        <v>0</v>
      </c>
      <c r="P63" s="417">
        <f>O63/1000000</f>
        <v>0</v>
      </c>
      <c r="Q63" s="493"/>
    </row>
    <row r="64" spans="1:20" ht="18" customHeight="1" thickBot="1">
      <c r="A64" s="166"/>
      <c r="B64" s="167"/>
      <c r="C64" s="168"/>
      <c r="D64" s="169"/>
      <c r="E64" s="170"/>
      <c r="F64" s="171"/>
      <c r="G64" s="172"/>
      <c r="H64" s="169"/>
      <c r="I64" s="175"/>
      <c r="J64" s="175"/>
      <c r="K64" s="175"/>
      <c r="L64" s="524"/>
      <c r="M64" s="169"/>
      <c r="N64" s="175"/>
      <c r="O64" s="175"/>
      <c r="P64" s="175"/>
      <c r="Q64" s="525"/>
      <c r="R64" s="89"/>
      <c r="S64" s="89"/>
      <c r="T64" s="89"/>
    </row>
    <row r="65" spans="1:20" ht="15.75" customHeight="1" thickTop="1">
      <c r="A65" s="526"/>
      <c r="B65" s="526"/>
      <c r="C65" s="526"/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89"/>
      <c r="R65" s="89"/>
      <c r="S65" s="89"/>
      <c r="T65" s="89"/>
    </row>
    <row r="66" spans="1:20" ht="24" thickBot="1">
      <c r="A66" s="390" t="s">
        <v>366</v>
      </c>
      <c r="G66" s="498"/>
      <c r="H66" s="498"/>
      <c r="I66" s="45" t="s">
        <v>397</v>
      </c>
      <c r="J66" s="498"/>
      <c r="K66" s="498"/>
      <c r="L66" s="498"/>
      <c r="M66" s="498"/>
      <c r="N66" s="45" t="s">
        <v>398</v>
      </c>
      <c r="O66" s="498"/>
      <c r="P66" s="498"/>
      <c r="R66" s="89"/>
      <c r="S66" s="89"/>
      <c r="T66" s="89"/>
    </row>
    <row r="67" spans="1:20" ht="39.75" thickBot="1" thickTop="1">
      <c r="A67" s="527" t="s">
        <v>8</v>
      </c>
      <c r="B67" s="528" t="s">
        <v>9</v>
      </c>
      <c r="C67" s="529" t="s">
        <v>1</v>
      </c>
      <c r="D67" s="529" t="s">
        <v>2</v>
      </c>
      <c r="E67" s="529" t="s">
        <v>3</v>
      </c>
      <c r="F67" s="529" t="s">
        <v>10</v>
      </c>
      <c r="G67" s="527" t="str">
        <f>G5</f>
        <v>FINAL READING 01/02/2018</v>
      </c>
      <c r="H67" s="529" t="str">
        <f>H5</f>
        <v>INTIAL READING 01/01/2017</v>
      </c>
      <c r="I67" s="529" t="s">
        <v>4</v>
      </c>
      <c r="J67" s="529" t="s">
        <v>5</v>
      </c>
      <c r="K67" s="529" t="s">
        <v>6</v>
      </c>
      <c r="L67" s="527" t="str">
        <f>G67</f>
        <v>FINAL READING 01/02/2018</v>
      </c>
      <c r="M67" s="529" t="str">
        <f>H67</f>
        <v>INTIAL READING 01/01/2017</v>
      </c>
      <c r="N67" s="529" t="s">
        <v>4</v>
      </c>
      <c r="O67" s="529" t="s">
        <v>5</v>
      </c>
      <c r="P67" s="529" t="s">
        <v>6</v>
      </c>
      <c r="Q67" s="530" t="s">
        <v>309</v>
      </c>
      <c r="R67" s="89"/>
      <c r="S67" s="89"/>
      <c r="T67" s="89"/>
    </row>
    <row r="68" spans="1:20" ht="15.75" customHeight="1" thickTop="1">
      <c r="A68" s="531"/>
      <c r="B68" s="447" t="s">
        <v>392</v>
      </c>
      <c r="C68" s="532"/>
      <c r="D68" s="532"/>
      <c r="E68" s="532"/>
      <c r="F68" s="533"/>
      <c r="G68" s="532"/>
      <c r="H68" s="532"/>
      <c r="I68" s="532"/>
      <c r="J68" s="532"/>
      <c r="K68" s="533"/>
      <c r="L68" s="532"/>
      <c r="M68" s="532"/>
      <c r="N68" s="532"/>
      <c r="O68" s="532"/>
      <c r="P68" s="532"/>
      <c r="Q68" s="534"/>
      <c r="R68" s="89"/>
      <c r="S68" s="89"/>
      <c r="T68" s="89"/>
    </row>
    <row r="69" spans="1:20" ht="15.75" customHeight="1">
      <c r="A69" s="155">
        <v>1</v>
      </c>
      <c r="B69" s="156" t="s">
        <v>438</v>
      </c>
      <c r="C69" s="157">
        <v>5295127</v>
      </c>
      <c r="D69" s="340" t="s">
        <v>12</v>
      </c>
      <c r="E69" s="319" t="s">
        <v>346</v>
      </c>
      <c r="F69" s="162">
        <v>-100</v>
      </c>
      <c r="G69" s="333">
        <v>285543</v>
      </c>
      <c r="H69" s="334">
        <v>280144</v>
      </c>
      <c r="I69" s="269">
        <f>G69-H69</f>
        <v>5399</v>
      </c>
      <c r="J69" s="269">
        <f>$F69*I69</f>
        <v>-539900</v>
      </c>
      <c r="K69" s="269">
        <f>J69/1000000</f>
        <v>-0.5399</v>
      </c>
      <c r="L69" s="333">
        <v>7998</v>
      </c>
      <c r="M69" s="334">
        <v>7998</v>
      </c>
      <c r="N69" s="269">
        <f>L69-M69</f>
        <v>0</v>
      </c>
      <c r="O69" s="269">
        <f>$F69*N69</f>
        <v>0</v>
      </c>
      <c r="P69" s="269">
        <f>O69/1000000</f>
        <v>0</v>
      </c>
      <c r="Q69" s="469"/>
      <c r="R69" s="89"/>
      <c r="S69" s="89"/>
      <c r="T69" s="89"/>
    </row>
    <row r="70" spans="1:20" ht="15.75" customHeight="1">
      <c r="A70" s="155">
        <v>2</v>
      </c>
      <c r="B70" s="156" t="s">
        <v>441</v>
      </c>
      <c r="C70" s="157">
        <v>5128400</v>
      </c>
      <c r="D70" s="340" t="s">
        <v>12</v>
      </c>
      <c r="E70" s="319" t="s">
        <v>346</v>
      </c>
      <c r="F70" s="162">
        <v>-1000</v>
      </c>
      <c r="G70" s="333">
        <v>4572</v>
      </c>
      <c r="H70" s="334">
        <v>4588</v>
      </c>
      <c r="I70" s="269">
        <f>G70-H70</f>
        <v>-16</v>
      </c>
      <c r="J70" s="269">
        <f>$F70*I70</f>
        <v>16000</v>
      </c>
      <c r="K70" s="269">
        <f>J70/1000000</f>
        <v>0.016</v>
      </c>
      <c r="L70" s="333">
        <v>338</v>
      </c>
      <c r="M70" s="334">
        <v>338</v>
      </c>
      <c r="N70" s="269">
        <f>L70-M70</f>
        <v>0</v>
      </c>
      <c r="O70" s="269">
        <f>$F70*N70</f>
        <v>0</v>
      </c>
      <c r="P70" s="269">
        <f>O70/1000000</f>
        <v>0</v>
      </c>
      <c r="Q70" s="469"/>
      <c r="R70" s="89"/>
      <c r="S70" s="89"/>
      <c r="T70" s="89"/>
    </row>
    <row r="71" spans="1:20" ht="15.75" customHeight="1">
      <c r="A71" s="535"/>
      <c r="B71" s="308" t="s">
        <v>363</v>
      </c>
      <c r="C71" s="327"/>
      <c r="D71" s="340"/>
      <c r="E71" s="319"/>
      <c r="F71" s="162"/>
      <c r="G71" s="159"/>
      <c r="H71" s="159"/>
      <c r="I71" s="159"/>
      <c r="J71" s="159"/>
      <c r="K71" s="159"/>
      <c r="L71" s="535"/>
      <c r="M71" s="159"/>
      <c r="N71" s="159"/>
      <c r="O71" s="159"/>
      <c r="P71" s="159"/>
      <c r="Q71" s="469"/>
      <c r="R71" s="89"/>
      <c r="S71" s="89"/>
      <c r="T71" s="89"/>
    </row>
    <row r="72" spans="1:20" ht="15.75" customHeight="1">
      <c r="A72" s="155">
        <v>3</v>
      </c>
      <c r="B72" s="156" t="s">
        <v>364</v>
      </c>
      <c r="C72" s="157">
        <v>4902555</v>
      </c>
      <c r="D72" s="340" t="s">
        <v>12</v>
      </c>
      <c r="E72" s="319" t="s">
        <v>346</v>
      </c>
      <c r="F72" s="162">
        <v>-75</v>
      </c>
      <c r="G72" s="333">
        <v>10089</v>
      </c>
      <c r="H72" s="334">
        <v>9941</v>
      </c>
      <c r="I72" s="269">
        <f>G72-H72</f>
        <v>148</v>
      </c>
      <c r="J72" s="269">
        <f>$F72*I72</f>
        <v>-11100</v>
      </c>
      <c r="K72" s="269">
        <f>J72/1000000</f>
        <v>-0.0111</v>
      </c>
      <c r="L72" s="333">
        <v>14526</v>
      </c>
      <c r="M72" s="334">
        <v>14524</v>
      </c>
      <c r="N72" s="269">
        <f>L72-M72</f>
        <v>2</v>
      </c>
      <c r="O72" s="269">
        <f>$F72*N72</f>
        <v>-150</v>
      </c>
      <c r="P72" s="269">
        <f>O72/1000000</f>
        <v>-0.00015</v>
      </c>
      <c r="Q72" s="469"/>
      <c r="R72" s="89"/>
      <c r="S72" s="89"/>
      <c r="T72" s="89"/>
    </row>
    <row r="73" spans="1:20" s="501" customFormat="1" ht="15.75" customHeight="1" thickBot="1">
      <c r="A73" s="166">
        <v>4</v>
      </c>
      <c r="B73" s="448" t="s">
        <v>365</v>
      </c>
      <c r="C73" s="168">
        <v>4902581</v>
      </c>
      <c r="D73" s="169" t="s">
        <v>12</v>
      </c>
      <c r="E73" s="170" t="s">
        <v>346</v>
      </c>
      <c r="F73" s="175">
        <v>-100</v>
      </c>
      <c r="G73" s="814">
        <v>4767</v>
      </c>
      <c r="H73" s="175">
        <v>4715</v>
      </c>
      <c r="I73" s="175">
        <f>G73-H73</f>
        <v>52</v>
      </c>
      <c r="J73" s="175">
        <f>$F73*I73</f>
        <v>-5200</v>
      </c>
      <c r="K73" s="175">
        <f>J73/1000000</f>
        <v>-0.0052</v>
      </c>
      <c r="L73" s="166">
        <v>5818</v>
      </c>
      <c r="M73" s="175">
        <v>5818</v>
      </c>
      <c r="N73" s="175">
        <f>L73-M73</f>
        <v>0</v>
      </c>
      <c r="O73" s="175">
        <f>$F73*N73</f>
        <v>0</v>
      </c>
      <c r="P73" s="175">
        <f>O73/1000000</f>
        <v>0</v>
      </c>
      <c r="Q73" s="525"/>
      <c r="R73" s="253"/>
      <c r="S73" s="253"/>
      <c r="T73" s="253"/>
    </row>
    <row r="74" spans="1:20" ht="15.75" customHeight="1" thickTop="1">
      <c r="A74" s="526"/>
      <c r="B74" s="526"/>
      <c r="C74" s="526"/>
      <c r="D74" s="526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89"/>
      <c r="R74" s="89"/>
      <c r="S74" s="89"/>
      <c r="T74" s="89"/>
    </row>
    <row r="75" spans="1:20" ht="15.75" customHeight="1">
      <c r="A75" s="526"/>
      <c r="B75" s="526"/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89"/>
      <c r="R75" s="89"/>
      <c r="S75" s="89"/>
      <c r="T75" s="89"/>
    </row>
    <row r="76" spans="1:16" ht="25.5" customHeight="1">
      <c r="A76" s="173" t="s">
        <v>338</v>
      </c>
      <c r="B76" s="507"/>
      <c r="C76" s="75"/>
      <c r="D76" s="507"/>
      <c r="E76" s="507"/>
      <c r="F76" s="507"/>
      <c r="G76" s="507"/>
      <c r="H76" s="507"/>
      <c r="I76" s="507"/>
      <c r="J76" s="507"/>
      <c r="K76" s="640">
        <f>SUM(K9:K64)+SUM(K72:K73)-K33</f>
        <v>-4.175278650000002</v>
      </c>
      <c r="L76" s="641"/>
      <c r="M76" s="641"/>
      <c r="N76" s="641"/>
      <c r="O76" s="641"/>
      <c r="P76" s="640">
        <f>SUM(P9:P64)+SUM(P72:P73)-P33</f>
        <v>0.10890000000000001</v>
      </c>
    </row>
    <row r="77" spans="1:16" ht="12.75">
      <c r="A77" s="507"/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</row>
    <row r="78" spans="1:16" ht="9.75" customHeight="1">
      <c r="A78" s="507"/>
      <c r="B78" s="507"/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</row>
    <row r="79" spans="1:16" ht="12.75" hidden="1">
      <c r="A79" s="507"/>
      <c r="B79" s="507"/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</row>
    <row r="80" spans="1:16" ht="23.25" customHeight="1" thickBot="1">
      <c r="A80" s="507"/>
      <c r="B80" s="507"/>
      <c r="C80" s="642"/>
      <c r="D80" s="507"/>
      <c r="E80" s="507"/>
      <c r="F80" s="507"/>
      <c r="G80" s="507"/>
      <c r="H80" s="507"/>
      <c r="I80" s="507"/>
      <c r="J80" s="643"/>
      <c r="K80" s="585" t="s">
        <v>339</v>
      </c>
      <c r="L80" s="507"/>
      <c r="M80" s="507"/>
      <c r="N80" s="507"/>
      <c r="O80" s="507"/>
      <c r="P80" s="585" t="s">
        <v>340</v>
      </c>
    </row>
    <row r="81" spans="1:17" ht="20.25">
      <c r="A81" s="644"/>
      <c r="B81" s="645"/>
      <c r="C81" s="173"/>
      <c r="D81" s="573"/>
      <c r="E81" s="573"/>
      <c r="F81" s="573"/>
      <c r="G81" s="573"/>
      <c r="H81" s="573"/>
      <c r="I81" s="573"/>
      <c r="J81" s="646"/>
      <c r="K81" s="645"/>
      <c r="L81" s="645"/>
      <c r="M81" s="645"/>
      <c r="N81" s="645"/>
      <c r="O81" s="645"/>
      <c r="P81" s="645"/>
      <c r="Q81" s="574"/>
    </row>
    <row r="82" spans="1:17" ht="20.25">
      <c r="A82" s="239"/>
      <c r="B82" s="173" t="s">
        <v>336</v>
      </c>
      <c r="C82" s="173"/>
      <c r="D82" s="647"/>
      <c r="E82" s="647"/>
      <c r="F82" s="647"/>
      <c r="G82" s="647"/>
      <c r="H82" s="647"/>
      <c r="I82" s="647"/>
      <c r="J82" s="647"/>
      <c r="K82" s="648">
        <f>K76</f>
        <v>-4.175278650000002</v>
      </c>
      <c r="L82" s="649"/>
      <c r="M82" s="649"/>
      <c r="N82" s="649"/>
      <c r="O82" s="649"/>
      <c r="P82" s="648">
        <f>P76</f>
        <v>0.10890000000000001</v>
      </c>
      <c r="Q82" s="575"/>
    </row>
    <row r="83" spans="1:17" ht="20.25">
      <c r="A83" s="239"/>
      <c r="B83" s="173"/>
      <c r="C83" s="173"/>
      <c r="D83" s="647"/>
      <c r="E83" s="647"/>
      <c r="F83" s="647"/>
      <c r="G83" s="647"/>
      <c r="H83" s="647"/>
      <c r="I83" s="650"/>
      <c r="J83" s="56"/>
      <c r="K83" s="635"/>
      <c r="L83" s="635"/>
      <c r="M83" s="635"/>
      <c r="N83" s="635"/>
      <c r="O83" s="635"/>
      <c r="P83" s="635"/>
      <c r="Q83" s="575"/>
    </row>
    <row r="84" spans="1:17" ht="20.25">
      <c r="A84" s="239"/>
      <c r="B84" s="173" t="s">
        <v>329</v>
      </c>
      <c r="C84" s="173"/>
      <c r="D84" s="647"/>
      <c r="E84" s="647"/>
      <c r="F84" s="647"/>
      <c r="G84" s="647"/>
      <c r="H84" s="647"/>
      <c r="I84" s="647"/>
      <c r="J84" s="647"/>
      <c r="K84" s="648">
        <f>'STEPPED UP GENCO'!K41</f>
        <v>0.22683506400000003</v>
      </c>
      <c r="L84" s="648"/>
      <c r="M84" s="648"/>
      <c r="N84" s="648"/>
      <c r="O84" s="648"/>
      <c r="P84" s="648">
        <f>'STEPPED UP GENCO'!P41</f>
        <v>-0.1850769008</v>
      </c>
      <c r="Q84" s="575"/>
    </row>
    <row r="85" spans="1:17" ht="20.25">
      <c r="A85" s="239"/>
      <c r="B85" s="173"/>
      <c r="C85" s="173"/>
      <c r="D85" s="651"/>
      <c r="E85" s="651"/>
      <c r="F85" s="651"/>
      <c r="G85" s="651"/>
      <c r="H85" s="651"/>
      <c r="I85" s="652"/>
      <c r="J85" s="653"/>
      <c r="K85" s="498"/>
      <c r="L85" s="498"/>
      <c r="M85" s="498"/>
      <c r="N85" s="498"/>
      <c r="O85" s="498"/>
      <c r="P85" s="498"/>
      <c r="Q85" s="575"/>
    </row>
    <row r="86" spans="1:17" ht="20.25">
      <c r="A86" s="239"/>
      <c r="B86" s="173" t="s">
        <v>337</v>
      </c>
      <c r="C86" s="173"/>
      <c r="D86" s="498"/>
      <c r="E86" s="498"/>
      <c r="F86" s="498"/>
      <c r="G86" s="498"/>
      <c r="H86" s="498"/>
      <c r="I86" s="498"/>
      <c r="J86" s="498"/>
      <c r="K86" s="282">
        <f>SUM(K82:K85)</f>
        <v>-3.948443586000002</v>
      </c>
      <c r="L86" s="498"/>
      <c r="M86" s="498"/>
      <c r="N86" s="498"/>
      <c r="O86" s="498"/>
      <c r="P86" s="654">
        <f>SUM(P82:P85)</f>
        <v>-0.07617690079999999</v>
      </c>
      <c r="Q86" s="575"/>
    </row>
    <row r="87" spans="1:17" ht="20.25">
      <c r="A87" s="599"/>
      <c r="B87" s="498"/>
      <c r="C87" s="173"/>
      <c r="D87" s="498"/>
      <c r="E87" s="498"/>
      <c r="F87" s="498"/>
      <c r="G87" s="498"/>
      <c r="H87" s="498"/>
      <c r="I87" s="498"/>
      <c r="J87" s="498"/>
      <c r="K87" s="498"/>
      <c r="L87" s="498"/>
      <c r="M87" s="498"/>
      <c r="N87" s="498"/>
      <c r="O87" s="498"/>
      <c r="P87" s="498"/>
      <c r="Q87" s="575"/>
    </row>
    <row r="88" spans="1:17" ht="13.5" thickBot="1">
      <c r="A88" s="600"/>
      <c r="B88" s="576"/>
      <c r="C88" s="576"/>
      <c r="D88" s="576"/>
      <c r="E88" s="576"/>
      <c r="F88" s="576"/>
      <c r="G88" s="576"/>
      <c r="H88" s="576"/>
      <c r="I88" s="576"/>
      <c r="J88" s="576"/>
      <c r="K88" s="576"/>
      <c r="L88" s="576"/>
      <c r="M88" s="576"/>
      <c r="N88" s="576"/>
      <c r="O88" s="576"/>
      <c r="P88" s="576"/>
      <c r="Q88" s="57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70" zoomScaleNormal="70" zoomScaleSheetLayoutView="70" zoomScalePageLayoutView="0" workbookViewId="0" topLeftCell="A22">
      <selection activeCell="A15" sqref="A15:IV15"/>
    </sheetView>
  </sheetViews>
  <sheetFormatPr defaultColWidth="9.140625" defaultRowHeight="12.75"/>
  <cols>
    <col min="1" max="1" width="4.7109375" style="453" customWidth="1"/>
    <col min="2" max="2" width="26.7109375" style="453" customWidth="1"/>
    <col min="3" max="3" width="18.57421875" style="453" customWidth="1"/>
    <col min="4" max="4" width="12.8515625" style="453" customWidth="1"/>
    <col min="5" max="5" width="22.140625" style="453" customWidth="1"/>
    <col min="6" max="6" width="14.421875" style="453" customWidth="1"/>
    <col min="7" max="7" width="15.57421875" style="453" customWidth="1"/>
    <col min="8" max="8" width="15.28125" style="453" customWidth="1"/>
    <col min="9" max="9" width="15.00390625" style="453" customWidth="1"/>
    <col min="10" max="10" width="16.7109375" style="453" customWidth="1"/>
    <col min="11" max="11" width="16.57421875" style="453" customWidth="1"/>
    <col min="12" max="12" width="17.140625" style="453" customWidth="1"/>
    <col min="13" max="13" width="14.7109375" style="453" customWidth="1"/>
    <col min="14" max="14" width="15.7109375" style="453" customWidth="1"/>
    <col min="15" max="15" width="18.28125" style="453" customWidth="1"/>
    <col min="16" max="16" width="17.140625" style="453" customWidth="1"/>
    <col min="17" max="17" width="22.00390625" style="453" customWidth="1"/>
    <col min="18" max="16384" width="9.140625" style="453" customWidth="1"/>
  </cols>
  <sheetData>
    <row r="1" ht="26.25" customHeight="1">
      <c r="A1" s="1" t="s">
        <v>237</v>
      </c>
    </row>
    <row r="2" spans="1:17" ht="23.25" customHeight="1">
      <c r="A2" s="2" t="s">
        <v>238</v>
      </c>
      <c r="P2" s="655" t="str">
        <f>NDPL!Q1</f>
        <v>JANUARY-2018</v>
      </c>
      <c r="Q2" s="655"/>
    </row>
    <row r="3" ht="23.25">
      <c r="A3" s="179" t="s">
        <v>214</v>
      </c>
    </row>
    <row r="4" spans="1:16" ht="24" thickBot="1">
      <c r="A4" s="3"/>
      <c r="G4" s="498"/>
      <c r="H4" s="498"/>
      <c r="I4" s="45" t="s">
        <v>397</v>
      </c>
      <c r="J4" s="498"/>
      <c r="K4" s="498"/>
      <c r="L4" s="498"/>
      <c r="M4" s="498"/>
      <c r="N4" s="45" t="s">
        <v>398</v>
      </c>
      <c r="O4" s="498"/>
      <c r="P4" s="498"/>
    </row>
    <row r="5" spans="1:17" ht="51.75" customHeight="1" thickBot="1" thickTop="1">
      <c r="A5" s="527" t="s">
        <v>8</v>
      </c>
      <c r="B5" s="528" t="s">
        <v>9</v>
      </c>
      <c r="C5" s="529" t="s">
        <v>1</v>
      </c>
      <c r="D5" s="529" t="s">
        <v>2</v>
      </c>
      <c r="E5" s="529" t="s">
        <v>3</v>
      </c>
      <c r="F5" s="529" t="s">
        <v>10</v>
      </c>
      <c r="G5" s="527" t="str">
        <f>NDPL!G5</f>
        <v>FINAL READING 01/02/2018</v>
      </c>
      <c r="H5" s="529" t="str">
        <f>NDPL!H5</f>
        <v>INTIAL READING 01/01/2017</v>
      </c>
      <c r="I5" s="529" t="s">
        <v>4</v>
      </c>
      <c r="J5" s="529" t="s">
        <v>5</v>
      </c>
      <c r="K5" s="529" t="s">
        <v>6</v>
      </c>
      <c r="L5" s="527" t="str">
        <f>NDPL!G5</f>
        <v>FINAL READING 01/02/2018</v>
      </c>
      <c r="M5" s="529" t="str">
        <f>NDPL!H5</f>
        <v>INTIAL READING 01/01/2017</v>
      </c>
      <c r="N5" s="529" t="s">
        <v>4</v>
      </c>
      <c r="O5" s="529" t="s">
        <v>5</v>
      </c>
      <c r="P5" s="529" t="s">
        <v>6</v>
      </c>
      <c r="Q5" s="530" t="s">
        <v>309</v>
      </c>
    </row>
    <row r="6" ht="14.25" thickBot="1" thickTop="1"/>
    <row r="7" spans="1:17" ht="24" customHeight="1" thickTop="1">
      <c r="A7" s="407" t="s">
        <v>231</v>
      </c>
      <c r="B7" s="57"/>
      <c r="C7" s="58"/>
      <c r="D7" s="58"/>
      <c r="E7" s="58"/>
      <c r="F7" s="58"/>
      <c r="G7" s="634"/>
      <c r="H7" s="632"/>
      <c r="I7" s="632"/>
      <c r="J7" s="632"/>
      <c r="K7" s="656"/>
      <c r="L7" s="657"/>
      <c r="M7" s="517"/>
      <c r="N7" s="632"/>
      <c r="O7" s="632"/>
      <c r="P7" s="658"/>
      <c r="Q7" s="560"/>
    </row>
    <row r="8" spans="1:17" ht="24" customHeight="1">
      <c r="A8" s="659" t="s">
        <v>215</v>
      </c>
      <c r="B8" s="85"/>
      <c r="C8" s="85"/>
      <c r="D8" s="85"/>
      <c r="E8" s="85"/>
      <c r="F8" s="85"/>
      <c r="G8" s="101"/>
      <c r="H8" s="635"/>
      <c r="I8" s="392"/>
      <c r="J8" s="392"/>
      <c r="K8" s="660"/>
      <c r="L8" s="393"/>
      <c r="M8" s="392"/>
      <c r="N8" s="392"/>
      <c r="O8" s="392"/>
      <c r="P8" s="661"/>
      <c r="Q8" s="457"/>
    </row>
    <row r="9" spans="1:17" ht="24" customHeight="1">
      <c r="A9" s="662" t="s">
        <v>216</v>
      </c>
      <c r="B9" s="85"/>
      <c r="C9" s="85"/>
      <c r="D9" s="85"/>
      <c r="E9" s="85"/>
      <c r="F9" s="85"/>
      <c r="G9" s="101"/>
      <c r="H9" s="635"/>
      <c r="I9" s="392"/>
      <c r="J9" s="392"/>
      <c r="K9" s="660"/>
      <c r="L9" s="393"/>
      <c r="M9" s="392"/>
      <c r="N9" s="392"/>
      <c r="O9" s="392"/>
      <c r="P9" s="661"/>
      <c r="Q9" s="457"/>
    </row>
    <row r="10" spans="1:17" ht="24" customHeight="1">
      <c r="A10" s="259">
        <v>1</v>
      </c>
      <c r="B10" s="261" t="s">
        <v>234</v>
      </c>
      <c r="C10" s="406">
        <v>5128430</v>
      </c>
      <c r="D10" s="263" t="s">
        <v>12</v>
      </c>
      <c r="E10" s="262" t="s">
        <v>346</v>
      </c>
      <c r="F10" s="263">
        <v>200</v>
      </c>
      <c r="G10" s="449">
        <v>2158</v>
      </c>
      <c r="H10" s="450">
        <v>1605</v>
      </c>
      <c r="I10" s="451">
        <f aca="true" t="shared" si="0" ref="I10:I15">G10-H10</f>
        <v>553</v>
      </c>
      <c r="J10" s="451">
        <f aca="true" t="shared" si="1" ref="J10:J15">$F10*I10</f>
        <v>110600</v>
      </c>
      <c r="K10" s="472">
        <f aca="true" t="shared" si="2" ref="K10:K15">J10/1000000</f>
        <v>0.1106</v>
      </c>
      <c r="L10" s="449">
        <v>21829</v>
      </c>
      <c r="M10" s="450">
        <v>21528</v>
      </c>
      <c r="N10" s="451">
        <f aca="true" t="shared" si="3" ref="N10:N15">L10-M10</f>
        <v>301</v>
      </c>
      <c r="O10" s="451">
        <f aca="true" t="shared" si="4" ref="O10:O15">$F10*N10</f>
        <v>60200</v>
      </c>
      <c r="P10" s="473">
        <f aca="true" t="shared" si="5" ref="P10:P15">O10/1000000</f>
        <v>0.0602</v>
      </c>
      <c r="Q10" s="457"/>
    </row>
    <row r="11" spans="1:17" ht="24" customHeight="1">
      <c r="A11" s="259">
        <v>2</v>
      </c>
      <c r="B11" s="261" t="s">
        <v>235</v>
      </c>
      <c r="C11" s="406">
        <v>4864849</v>
      </c>
      <c r="D11" s="263" t="s">
        <v>12</v>
      </c>
      <c r="E11" s="262" t="s">
        <v>346</v>
      </c>
      <c r="F11" s="263">
        <v>1000</v>
      </c>
      <c r="G11" s="449">
        <v>1730</v>
      </c>
      <c r="H11" s="450">
        <v>1721</v>
      </c>
      <c r="I11" s="451">
        <f t="shared" si="0"/>
        <v>9</v>
      </c>
      <c r="J11" s="451">
        <f t="shared" si="1"/>
        <v>9000</v>
      </c>
      <c r="K11" s="472">
        <f t="shared" si="2"/>
        <v>0.009</v>
      </c>
      <c r="L11" s="449">
        <v>42441</v>
      </c>
      <c r="M11" s="450">
        <v>42423</v>
      </c>
      <c r="N11" s="451">
        <f t="shared" si="3"/>
        <v>18</v>
      </c>
      <c r="O11" s="451">
        <f t="shared" si="4"/>
        <v>18000</v>
      </c>
      <c r="P11" s="473">
        <f t="shared" si="5"/>
        <v>0.018</v>
      </c>
      <c r="Q11" s="457"/>
    </row>
    <row r="12" spans="1:17" ht="24" customHeight="1">
      <c r="A12" s="259">
        <v>3</v>
      </c>
      <c r="B12" s="261" t="s">
        <v>217</v>
      </c>
      <c r="C12" s="406">
        <v>4864846</v>
      </c>
      <c r="D12" s="263" t="s">
        <v>12</v>
      </c>
      <c r="E12" s="262" t="s">
        <v>346</v>
      </c>
      <c r="F12" s="263">
        <v>1000</v>
      </c>
      <c r="G12" s="449">
        <v>4203</v>
      </c>
      <c r="H12" s="450">
        <v>4173</v>
      </c>
      <c r="I12" s="451">
        <f t="shared" si="0"/>
        <v>30</v>
      </c>
      <c r="J12" s="451">
        <f t="shared" si="1"/>
        <v>30000</v>
      </c>
      <c r="K12" s="472">
        <f t="shared" si="2"/>
        <v>0.03</v>
      </c>
      <c r="L12" s="449">
        <v>52280</v>
      </c>
      <c r="M12" s="450">
        <v>52278</v>
      </c>
      <c r="N12" s="451">
        <f t="shared" si="3"/>
        <v>2</v>
      </c>
      <c r="O12" s="451">
        <f t="shared" si="4"/>
        <v>2000</v>
      </c>
      <c r="P12" s="473">
        <f t="shared" si="5"/>
        <v>0.002</v>
      </c>
      <c r="Q12" s="457"/>
    </row>
    <row r="13" spans="1:17" s="747" customFormat="1" ht="24" customHeight="1">
      <c r="A13" s="790">
        <v>4</v>
      </c>
      <c r="B13" s="791" t="s">
        <v>218</v>
      </c>
      <c r="C13" s="792">
        <v>4864918</v>
      </c>
      <c r="D13" s="793" t="s">
        <v>12</v>
      </c>
      <c r="E13" s="794" t="s">
        <v>346</v>
      </c>
      <c r="F13" s="793">
        <v>400</v>
      </c>
      <c r="G13" s="795">
        <v>1000044</v>
      </c>
      <c r="H13" s="796">
        <v>999992</v>
      </c>
      <c r="I13" s="797">
        <f t="shared" si="0"/>
        <v>52</v>
      </c>
      <c r="J13" s="797">
        <f t="shared" si="1"/>
        <v>20800</v>
      </c>
      <c r="K13" s="798">
        <f t="shared" si="2"/>
        <v>0.0208</v>
      </c>
      <c r="L13" s="795">
        <v>612</v>
      </c>
      <c r="M13" s="796">
        <v>403</v>
      </c>
      <c r="N13" s="797">
        <f t="shared" si="3"/>
        <v>209</v>
      </c>
      <c r="O13" s="797">
        <f t="shared" si="4"/>
        <v>83600</v>
      </c>
      <c r="P13" s="799">
        <f t="shared" si="5"/>
        <v>0.0836</v>
      </c>
      <c r="Q13" s="746" t="s">
        <v>450</v>
      </c>
    </row>
    <row r="14" spans="1:17" s="747" customFormat="1" ht="24" customHeight="1">
      <c r="A14" s="790">
        <v>5</v>
      </c>
      <c r="B14" s="791" t="s">
        <v>406</v>
      </c>
      <c r="C14" s="792">
        <v>4864850</v>
      </c>
      <c r="D14" s="793" t="s">
        <v>12</v>
      </c>
      <c r="E14" s="794" t="s">
        <v>346</v>
      </c>
      <c r="F14" s="793">
        <v>1000</v>
      </c>
      <c r="G14" s="795">
        <v>6473</v>
      </c>
      <c r="H14" s="796">
        <v>6473</v>
      </c>
      <c r="I14" s="797">
        <f t="shared" si="0"/>
        <v>0</v>
      </c>
      <c r="J14" s="797">
        <f t="shared" si="1"/>
        <v>0</v>
      </c>
      <c r="K14" s="798">
        <f t="shared" si="2"/>
        <v>0</v>
      </c>
      <c r="L14" s="795">
        <v>12075</v>
      </c>
      <c r="M14" s="796">
        <v>12075</v>
      </c>
      <c r="N14" s="797">
        <f t="shared" si="3"/>
        <v>0</v>
      </c>
      <c r="O14" s="797">
        <f t="shared" si="4"/>
        <v>0</v>
      </c>
      <c r="P14" s="799">
        <f t="shared" si="5"/>
        <v>0</v>
      </c>
      <c r="Q14" s="746"/>
    </row>
    <row r="15" spans="1:17" s="747" customFormat="1" ht="24" customHeight="1">
      <c r="A15" s="790">
        <v>6</v>
      </c>
      <c r="B15" s="791" t="s">
        <v>405</v>
      </c>
      <c r="C15" s="792">
        <v>5128425</v>
      </c>
      <c r="D15" s="793" t="s">
        <v>12</v>
      </c>
      <c r="E15" s="794" t="s">
        <v>346</v>
      </c>
      <c r="F15" s="793">
        <v>400</v>
      </c>
      <c r="G15" s="795">
        <v>248</v>
      </c>
      <c r="H15" s="796">
        <v>195</v>
      </c>
      <c r="I15" s="797">
        <f t="shared" si="0"/>
        <v>53</v>
      </c>
      <c r="J15" s="797">
        <f t="shared" si="1"/>
        <v>21200</v>
      </c>
      <c r="K15" s="798">
        <f t="shared" si="2"/>
        <v>0.0212</v>
      </c>
      <c r="L15" s="795">
        <v>999219</v>
      </c>
      <c r="M15" s="796">
        <v>999060</v>
      </c>
      <c r="N15" s="797">
        <f t="shared" si="3"/>
        <v>159</v>
      </c>
      <c r="O15" s="797">
        <f t="shared" si="4"/>
        <v>63600</v>
      </c>
      <c r="P15" s="799">
        <f t="shared" si="5"/>
        <v>0.0636</v>
      </c>
      <c r="Q15" s="746" t="s">
        <v>451</v>
      </c>
    </row>
    <row r="16" spans="1:17" ht="24" customHeight="1">
      <c r="A16" s="663" t="s">
        <v>219</v>
      </c>
      <c r="B16" s="261"/>
      <c r="C16" s="406"/>
      <c r="D16" s="263"/>
      <c r="E16" s="261"/>
      <c r="F16" s="263"/>
      <c r="G16" s="664"/>
      <c r="H16" s="451"/>
      <c r="I16" s="451"/>
      <c r="J16" s="451"/>
      <c r="K16" s="472"/>
      <c r="L16" s="664"/>
      <c r="M16" s="451"/>
      <c r="N16" s="451"/>
      <c r="O16" s="451"/>
      <c r="P16" s="473"/>
      <c r="Q16" s="457"/>
    </row>
    <row r="17" spans="1:17" ht="24" customHeight="1">
      <c r="A17" s="259">
        <v>7</v>
      </c>
      <c r="B17" s="261" t="s">
        <v>236</v>
      </c>
      <c r="C17" s="406">
        <v>4864804</v>
      </c>
      <c r="D17" s="263" t="s">
        <v>12</v>
      </c>
      <c r="E17" s="262" t="s">
        <v>346</v>
      </c>
      <c r="F17" s="263">
        <v>200</v>
      </c>
      <c r="G17" s="449">
        <v>997563</v>
      </c>
      <c r="H17" s="450">
        <v>997896</v>
      </c>
      <c r="I17" s="451">
        <f>G17-H17</f>
        <v>-333</v>
      </c>
      <c r="J17" s="451">
        <f>$F17*I17</f>
        <v>-66600</v>
      </c>
      <c r="K17" s="472">
        <f>J17/1000000</f>
        <v>-0.0666</v>
      </c>
      <c r="L17" s="449">
        <v>999125</v>
      </c>
      <c r="M17" s="450">
        <v>999125</v>
      </c>
      <c r="N17" s="451">
        <f>L17-M17</f>
        <v>0</v>
      </c>
      <c r="O17" s="451">
        <f>$F17*N17</f>
        <v>0</v>
      </c>
      <c r="P17" s="473">
        <f>O17/1000000</f>
        <v>0</v>
      </c>
      <c r="Q17" s="457"/>
    </row>
    <row r="18" spans="1:17" ht="24" customHeight="1">
      <c r="A18" s="259">
        <v>8</v>
      </c>
      <c r="B18" s="261" t="s">
        <v>235</v>
      </c>
      <c r="C18" s="406">
        <v>4864845</v>
      </c>
      <c r="D18" s="263" t="s">
        <v>12</v>
      </c>
      <c r="E18" s="262" t="s">
        <v>346</v>
      </c>
      <c r="F18" s="263">
        <v>1000</v>
      </c>
      <c r="G18" s="449">
        <v>428</v>
      </c>
      <c r="H18" s="450">
        <v>193</v>
      </c>
      <c r="I18" s="451">
        <f>G18-H18</f>
        <v>235</v>
      </c>
      <c r="J18" s="451">
        <f>$F18*I18</f>
        <v>235000</v>
      </c>
      <c r="K18" s="472">
        <f>J18/1000000</f>
        <v>0.235</v>
      </c>
      <c r="L18" s="449">
        <v>11</v>
      </c>
      <c r="M18" s="450">
        <v>11</v>
      </c>
      <c r="N18" s="451">
        <f>L18-M18</f>
        <v>0</v>
      </c>
      <c r="O18" s="451">
        <f>$F18*N18</f>
        <v>0</v>
      </c>
      <c r="P18" s="473">
        <f>O18/1000000</f>
        <v>0</v>
      </c>
      <c r="Q18" s="457"/>
    </row>
    <row r="19" spans="1:17" ht="24" customHeight="1">
      <c r="A19" s="260"/>
      <c r="B19" s="665" t="s">
        <v>230</v>
      </c>
      <c r="C19" s="666"/>
      <c r="D19" s="263"/>
      <c r="E19" s="261"/>
      <c r="F19" s="277"/>
      <c r="G19" s="393"/>
      <c r="H19" s="392"/>
      <c r="I19" s="392"/>
      <c r="J19" s="392"/>
      <c r="K19" s="667">
        <f>SUM(K10:K18)</f>
        <v>0.36</v>
      </c>
      <c r="L19" s="668"/>
      <c r="M19" s="669"/>
      <c r="N19" s="669"/>
      <c r="O19" s="669"/>
      <c r="P19" s="670">
        <f>SUM(P10:P18)</f>
        <v>0.2274</v>
      </c>
      <c r="Q19" s="457"/>
    </row>
    <row r="20" spans="1:17" ht="24" customHeight="1">
      <c r="A20" s="260"/>
      <c r="B20" s="148"/>
      <c r="C20" s="666"/>
      <c r="D20" s="263"/>
      <c r="E20" s="261"/>
      <c r="F20" s="277"/>
      <c r="G20" s="393"/>
      <c r="H20" s="392"/>
      <c r="I20" s="392"/>
      <c r="J20" s="392"/>
      <c r="K20" s="671"/>
      <c r="L20" s="393"/>
      <c r="M20" s="392"/>
      <c r="N20" s="392"/>
      <c r="O20" s="392"/>
      <c r="P20" s="672"/>
      <c r="Q20" s="457"/>
    </row>
    <row r="21" spans="1:17" ht="24" customHeight="1">
      <c r="A21" s="663" t="s">
        <v>220</v>
      </c>
      <c r="B21" s="85"/>
      <c r="C21" s="673"/>
      <c r="D21" s="277"/>
      <c r="E21" s="85"/>
      <c r="F21" s="277"/>
      <c r="G21" s="393"/>
      <c r="H21" s="392"/>
      <c r="I21" s="392"/>
      <c r="J21" s="392"/>
      <c r="K21" s="660"/>
      <c r="L21" s="393"/>
      <c r="M21" s="392"/>
      <c r="N21" s="392"/>
      <c r="O21" s="392"/>
      <c r="P21" s="661"/>
      <c r="Q21" s="457"/>
    </row>
    <row r="22" spans="1:17" ht="24" customHeight="1">
      <c r="A22" s="260"/>
      <c r="B22" s="85"/>
      <c r="C22" s="673"/>
      <c r="D22" s="277"/>
      <c r="E22" s="85"/>
      <c r="F22" s="277"/>
      <c r="G22" s="393"/>
      <c r="H22" s="392"/>
      <c r="I22" s="392"/>
      <c r="J22" s="392"/>
      <c r="K22" s="660"/>
      <c r="L22" s="393"/>
      <c r="M22" s="392"/>
      <c r="N22" s="392"/>
      <c r="O22" s="392"/>
      <c r="P22" s="661"/>
      <c r="Q22" s="457"/>
    </row>
    <row r="23" spans="1:17" ht="24" customHeight="1">
      <c r="A23" s="259">
        <v>9</v>
      </c>
      <c r="B23" s="85" t="s">
        <v>221</v>
      </c>
      <c r="C23" s="406">
        <v>4865065</v>
      </c>
      <c r="D23" s="277" t="s">
        <v>12</v>
      </c>
      <c r="E23" s="262" t="s">
        <v>346</v>
      </c>
      <c r="F23" s="263">
        <v>100</v>
      </c>
      <c r="G23" s="449">
        <v>3438</v>
      </c>
      <c r="H23" s="450">
        <v>3438</v>
      </c>
      <c r="I23" s="451">
        <f aca="true" t="shared" si="6" ref="I23:I29">G23-H23</f>
        <v>0</v>
      </c>
      <c r="J23" s="451">
        <f aca="true" t="shared" si="7" ref="J23:J29">$F23*I23</f>
        <v>0</v>
      </c>
      <c r="K23" s="472">
        <f aca="true" t="shared" si="8" ref="K23:K29">J23/1000000</f>
        <v>0</v>
      </c>
      <c r="L23" s="449">
        <v>34490</v>
      </c>
      <c r="M23" s="450">
        <v>34490</v>
      </c>
      <c r="N23" s="451">
        <f aca="true" t="shared" si="9" ref="N23:N29">L23-M23</f>
        <v>0</v>
      </c>
      <c r="O23" s="451">
        <f aca="true" t="shared" si="10" ref="O23:O29">$F23*N23</f>
        <v>0</v>
      </c>
      <c r="P23" s="473">
        <f aca="true" t="shared" si="11" ref="P23:P29">O23/1000000</f>
        <v>0</v>
      </c>
      <c r="Q23" s="457"/>
    </row>
    <row r="24" spans="1:17" ht="24" customHeight="1">
      <c r="A24" s="259">
        <v>10</v>
      </c>
      <c r="B24" s="85" t="s">
        <v>222</v>
      </c>
      <c r="C24" s="406">
        <v>4865066</v>
      </c>
      <c r="D24" s="277" t="s">
        <v>12</v>
      </c>
      <c r="E24" s="262" t="s">
        <v>346</v>
      </c>
      <c r="F24" s="263">
        <v>100</v>
      </c>
      <c r="G24" s="449">
        <v>59297</v>
      </c>
      <c r="H24" s="450">
        <v>59300</v>
      </c>
      <c r="I24" s="451">
        <f t="shared" si="6"/>
        <v>-3</v>
      </c>
      <c r="J24" s="451">
        <f t="shared" si="7"/>
        <v>-300</v>
      </c>
      <c r="K24" s="472">
        <f t="shared" si="8"/>
        <v>-0.0003</v>
      </c>
      <c r="L24" s="449">
        <v>91778</v>
      </c>
      <c r="M24" s="450">
        <v>91769</v>
      </c>
      <c r="N24" s="451">
        <f t="shared" si="9"/>
        <v>9</v>
      </c>
      <c r="O24" s="451">
        <f t="shared" si="10"/>
        <v>900</v>
      </c>
      <c r="P24" s="473">
        <f t="shared" si="11"/>
        <v>0.0009</v>
      </c>
      <c r="Q24" s="457"/>
    </row>
    <row r="25" spans="1:17" ht="24" customHeight="1">
      <c r="A25" s="259">
        <v>11</v>
      </c>
      <c r="B25" s="85" t="s">
        <v>223</v>
      </c>
      <c r="C25" s="406">
        <v>4865067</v>
      </c>
      <c r="D25" s="277" t="s">
        <v>12</v>
      </c>
      <c r="E25" s="262" t="s">
        <v>346</v>
      </c>
      <c r="F25" s="263">
        <v>100</v>
      </c>
      <c r="G25" s="449">
        <v>78148</v>
      </c>
      <c r="H25" s="450">
        <v>78130</v>
      </c>
      <c r="I25" s="451">
        <f t="shared" si="6"/>
        <v>18</v>
      </c>
      <c r="J25" s="451">
        <f t="shared" si="7"/>
        <v>1800</v>
      </c>
      <c r="K25" s="472">
        <f t="shared" si="8"/>
        <v>0.0018</v>
      </c>
      <c r="L25" s="449">
        <v>16675</v>
      </c>
      <c r="M25" s="450">
        <v>16636</v>
      </c>
      <c r="N25" s="451">
        <f t="shared" si="9"/>
        <v>39</v>
      </c>
      <c r="O25" s="451">
        <f t="shared" si="10"/>
        <v>3900</v>
      </c>
      <c r="P25" s="473">
        <f t="shared" si="11"/>
        <v>0.0039</v>
      </c>
      <c r="Q25" s="457"/>
    </row>
    <row r="26" spans="1:17" ht="24" customHeight="1">
      <c r="A26" s="259">
        <v>12</v>
      </c>
      <c r="B26" s="85" t="s">
        <v>224</v>
      </c>
      <c r="C26" s="406">
        <v>4865078</v>
      </c>
      <c r="D26" s="277" t="s">
        <v>12</v>
      </c>
      <c r="E26" s="262" t="s">
        <v>346</v>
      </c>
      <c r="F26" s="263">
        <v>100</v>
      </c>
      <c r="G26" s="449">
        <v>65134</v>
      </c>
      <c r="H26" s="450">
        <v>64880</v>
      </c>
      <c r="I26" s="451">
        <f t="shared" si="6"/>
        <v>254</v>
      </c>
      <c r="J26" s="451">
        <f t="shared" si="7"/>
        <v>25400</v>
      </c>
      <c r="K26" s="472">
        <f t="shared" si="8"/>
        <v>0.0254</v>
      </c>
      <c r="L26" s="449">
        <v>113084</v>
      </c>
      <c r="M26" s="450">
        <v>112841</v>
      </c>
      <c r="N26" s="451">
        <f t="shared" si="9"/>
        <v>243</v>
      </c>
      <c r="O26" s="451">
        <f t="shared" si="10"/>
        <v>24300</v>
      </c>
      <c r="P26" s="473">
        <f t="shared" si="11"/>
        <v>0.0243</v>
      </c>
      <c r="Q26" s="457"/>
    </row>
    <row r="27" spans="1:17" s="747" customFormat="1" ht="19.5" customHeight="1">
      <c r="A27" s="790">
        <v>13</v>
      </c>
      <c r="B27" s="810" t="s">
        <v>224</v>
      </c>
      <c r="C27" s="805">
        <v>4902599</v>
      </c>
      <c r="D27" s="811" t="s">
        <v>12</v>
      </c>
      <c r="E27" s="794" t="s">
        <v>346</v>
      </c>
      <c r="F27" s="812">
        <v>1000</v>
      </c>
      <c r="G27" s="795">
        <v>0</v>
      </c>
      <c r="H27" s="796">
        <v>0</v>
      </c>
      <c r="I27" s="797">
        <f t="shared" si="6"/>
        <v>0</v>
      </c>
      <c r="J27" s="797">
        <f t="shared" si="7"/>
        <v>0</v>
      </c>
      <c r="K27" s="798">
        <f t="shared" si="8"/>
        <v>0</v>
      </c>
      <c r="L27" s="795">
        <v>0</v>
      </c>
      <c r="M27" s="796">
        <v>0</v>
      </c>
      <c r="N27" s="797">
        <f t="shared" si="9"/>
        <v>0</v>
      </c>
      <c r="O27" s="797">
        <f t="shared" si="10"/>
        <v>0</v>
      </c>
      <c r="P27" s="799">
        <f t="shared" si="11"/>
        <v>0</v>
      </c>
      <c r="Q27" s="813" t="s">
        <v>453</v>
      </c>
    </row>
    <row r="28" spans="1:17" ht="24" customHeight="1">
      <c r="A28" s="259">
        <v>14</v>
      </c>
      <c r="B28" s="85" t="s">
        <v>225</v>
      </c>
      <c r="C28" s="406">
        <v>4902552</v>
      </c>
      <c r="D28" s="277" t="s">
        <v>12</v>
      </c>
      <c r="E28" s="262" t="s">
        <v>346</v>
      </c>
      <c r="F28" s="720">
        <v>75</v>
      </c>
      <c r="G28" s="449">
        <v>629</v>
      </c>
      <c r="H28" s="450">
        <v>629</v>
      </c>
      <c r="I28" s="451">
        <f>G28-H28</f>
        <v>0</v>
      </c>
      <c r="J28" s="451">
        <f t="shared" si="7"/>
        <v>0</v>
      </c>
      <c r="K28" s="472">
        <f t="shared" si="8"/>
        <v>0</v>
      </c>
      <c r="L28" s="449">
        <v>1309</v>
      </c>
      <c r="M28" s="450">
        <v>1309</v>
      </c>
      <c r="N28" s="451">
        <f>L28-M28</f>
        <v>0</v>
      </c>
      <c r="O28" s="451">
        <f t="shared" si="10"/>
        <v>0</v>
      </c>
      <c r="P28" s="473">
        <f t="shared" si="11"/>
        <v>0</v>
      </c>
      <c r="Q28" s="457"/>
    </row>
    <row r="29" spans="1:17" ht="24" customHeight="1">
      <c r="A29" s="259">
        <v>15</v>
      </c>
      <c r="B29" s="85" t="s">
        <v>225</v>
      </c>
      <c r="C29" s="406">
        <v>4865075</v>
      </c>
      <c r="D29" s="277" t="s">
        <v>12</v>
      </c>
      <c r="E29" s="262" t="s">
        <v>346</v>
      </c>
      <c r="F29" s="263">
        <v>100</v>
      </c>
      <c r="G29" s="449">
        <v>10281</v>
      </c>
      <c r="H29" s="450">
        <v>10280</v>
      </c>
      <c r="I29" s="451">
        <f t="shared" si="6"/>
        <v>1</v>
      </c>
      <c r="J29" s="451">
        <f t="shared" si="7"/>
        <v>100</v>
      </c>
      <c r="K29" s="472">
        <f t="shared" si="8"/>
        <v>0.0001</v>
      </c>
      <c r="L29" s="449">
        <v>3986</v>
      </c>
      <c r="M29" s="450">
        <v>3986</v>
      </c>
      <c r="N29" s="451">
        <f t="shared" si="9"/>
        <v>0</v>
      </c>
      <c r="O29" s="451">
        <f t="shared" si="10"/>
        <v>0</v>
      </c>
      <c r="P29" s="473">
        <f t="shared" si="11"/>
        <v>0</v>
      </c>
      <c r="Q29" s="468"/>
    </row>
    <row r="30" spans="1:17" ht="24" customHeight="1">
      <c r="A30" s="663" t="s">
        <v>226</v>
      </c>
      <c r="B30" s="148"/>
      <c r="C30" s="674"/>
      <c r="D30" s="148"/>
      <c r="E30" s="85"/>
      <c r="F30" s="263"/>
      <c r="G30" s="664"/>
      <c r="H30" s="451"/>
      <c r="I30" s="451"/>
      <c r="J30" s="451"/>
      <c r="K30" s="675">
        <f>SUM(K23:K28)</f>
        <v>0.0269</v>
      </c>
      <c r="L30" s="664"/>
      <c r="M30" s="451"/>
      <c r="N30" s="451"/>
      <c r="O30" s="451"/>
      <c r="P30" s="676">
        <f>SUM(P23:P28)</f>
        <v>0.029099999999999997</v>
      </c>
      <c r="Q30" s="457"/>
    </row>
    <row r="31" spans="1:17" ht="24" customHeight="1">
      <c r="A31" s="408" t="s">
        <v>232</v>
      </c>
      <c r="B31" s="148"/>
      <c r="C31" s="674"/>
      <c r="D31" s="148"/>
      <c r="E31" s="85"/>
      <c r="F31" s="263"/>
      <c r="G31" s="664"/>
      <c r="H31" s="451"/>
      <c r="I31" s="451"/>
      <c r="J31" s="451"/>
      <c r="K31" s="675"/>
      <c r="L31" s="664"/>
      <c r="M31" s="451"/>
      <c r="N31" s="451"/>
      <c r="O31" s="451"/>
      <c r="P31" s="676"/>
      <c r="Q31" s="457"/>
    </row>
    <row r="32" spans="1:17" ht="24" customHeight="1">
      <c r="A32" s="659" t="s">
        <v>227</v>
      </c>
      <c r="B32" s="85"/>
      <c r="C32" s="536"/>
      <c r="D32" s="85"/>
      <c r="E32" s="85"/>
      <c r="F32" s="277"/>
      <c r="G32" s="664"/>
      <c r="H32" s="451"/>
      <c r="I32" s="451"/>
      <c r="J32" s="451"/>
      <c r="K32" s="472"/>
      <c r="L32" s="664"/>
      <c r="M32" s="451"/>
      <c r="N32" s="451"/>
      <c r="O32" s="451"/>
      <c r="P32" s="473"/>
      <c r="Q32" s="457"/>
    </row>
    <row r="33" spans="1:17" s="747" customFormat="1" ht="24" customHeight="1">
      <c r="A33" s="790">
        <v>16</v>
      </c>
      <c r="B33" s="808" t="s">
        <v>228</v>
      </c>
      <c r="C33" s="809">
        <v>4902545</v>
      </c>
      <c r="D33" s="793" t="s">
        <v>12</v>
      </c>
      <c r="E33" s="794" t="s">
        <v>346</v>
      </c>
      <c r="F33" s="793">
        <v>50</v>
      </c>
      <c r="G33" s="449">
        <v>0</v>
      </c>
      <c r="H33" s="796">
        <v>0</v>
      </c>
      <c r="I33" s="797">
        <f>G33-H33</f>
        <v>0</v>
      </c>
      <c r="J33" s="797">
        <f>$F33*I33</f>
        <v>0</v>
      </c>
      <c r="K33" s="798">
        <f>J33/1000000</f>
        <v>0</v>
      </c>
      <c r="L33" s="449">
        <v>0</v>
      </c>
      <c r="M33" s="796">
        <v>0</v>
      </c>
      <c r="N33" s="797">
        <f>L33-M33</f>
        <v>0</v>
      </c>
      <c r="O33" s="797">
        <f>$F33*N33</f>
        <v>0</v>
      </c>
      <c r="P33" s="799">
        <f>O33/1000000</f>
        <v>0</v>
      </c>
      <c r="Q33" s="746"/>
    </row>
    <row r="34" spans="1:17" ht="24" customHeight="1">
      <c r="A34" s="663" t="s">
        <v>229</v>
      </c>
      <c r="B34" s="148"/>
      <c r="C34" s="678"/>
      <c r="D34" s="677"/>
      <c r="E34" s="85"/>
      <c r="F34" s="263"/>
      <c r="G34" s="101"/>
      <c r="H34" s="392"/>
      <c r="I34" s="392"/>
      <c r="J34" s="392"/>
      <c r="K34" s="667">
        <f>SUM(K33)</f>
        <v>0</v>
      </c>
      <c r="L34" s="393"/>
      <c r="M34" s="392"/>
      <c r="N34" s="392"/>
      <c r="O34" s="392"/>
      <c r="P34" s="670">
        <f>SUM(P33)</f>
        <v>0</v>
      </c>
      <c r="Q34" s="457"/>
    </row>
    <row r="35" spans="1:17" ht="19.5" customHeight="1" thickBot="1">
      <c r="A35" s="69"/>
      <c r="B35" s="70"/>
      <c r="C35" s="71"/>
      <c r="D35" s="72"/>
      <c r="E35" s="73"/>
      <c r="F35" s="73"/>
      <c r="G35" s="74"/>
      <c r="H35" s="518"/>
      <c r="I35" s="518"/>
      <c r="J35" s="518"/>
      <c r="K35" s="679"/>
      <c r="L35" s="680"/>
      <c r="M35" s="518"/>
      <c r="N35" s="518"/>
      <c r="O35" s="518"/>
      <c r="P35" s="681"/>
      <c r="Q35" s="572"/>
    </row>
    <row r="36" spans="1:16" ht="13.5" thickTop="1">
      <c r="A36" s="68"/>
      <c r="B36" s="76"/>
      <c r="C36" s="60"/>
      <c r="D36" s="62"/>
      <c r="E36" s="61"/>
      <c r="F36" s="61"/>
      <c r="G36" s="77"/>
      <c r="H36" s="635"/>
      <c r="I36" s="392"/>
      <c r="J36" s="392"/>
      <c r="K36" s="660"/>
      <c r="L36" s="635"/>
      <c r="M36" s="635"/>
      <c r="N36" s="392"/>
      <c r="O36" s="392"/>
      <c r="P36" s="682"/>
    </row>
    <row r="37" spans="1:16" ht="12.75">
      <c r="A37" s="68"/>
      <c r="B37" s="76"/>
      <c r="C37" s="60"/>
      <c r="D37" s="62"/>
      <c r="E37" s="61"/>
      <c r="F37" s="61"/>
      <c r="G37" s="77"/>
      <c r="H37" s="635"/>
      <c r="I37" s="392"/>
      <c r="J37" s="392"/>
      <c r="K37" s="660"/>
      <c r="L37" s="635"/>
      <c r="M37" s="635"/>
      <c r="N37" s="392"/>
      <c r="O37" s="392"/>
      <c r="P37" s="682"/>
    </row>
    <row r="38" spans="1:16" ht="12.75">
      <c r="A38" s="635"/>
      <c r="B38" s="507"/>
      <c r="C38" s="507"/>
      <c r="D38" s="507"/>
      <c r="E38" s="507"/>
      <c r="F38" s="507"/>
      <c r="G38" s="507"/>
      <c r="H38" s="507"/>
      <c r="I38" s="507"/>
      <c r="J38" s="507"/>
      <c r="K38" s="683"/>
      <c r="L38" s="507"/>
      <c r="M38" s="507"/>
      <c r="N38" s="507"/>
      <c r="O38" s="507"/>
      <c r="P38" s="684"/>
    </row>
    <row r="39" spans="1:16" ht="20.25">
      <c r="A39" s="164"/>
      <c r="B39" s="665" t="s">
        <v>226</v>
      </c>
      <c r="C39" s="685"/>
      <c r="D39" s="685"/>
      <c r="E39" s="685"/>
      <c r="F39" s="685"/>
      <c r="G39" s="685"/>
      <c r="H39" s="685"/>
      <c r="I39" s="685"/>
      <c r="J39" s="685"/>
      <c r="K39" s="667">
        <f>K30-K34</f>
        <v>0.0269</v>
      </c>
      <c r="L39" s="686"/>
      <c r="M39" s="686"/>
      <c r="N39" s="686"/>
      <c r="O39" s="686"/>
      <c r="P39" s="687">
        <f>P30-P34</f>
        <v>0.029099999999999997</v>
      </c>
    </row>
    <row r="40" spans="1:16" ht="20.25">
      <c r="A40" s="93"/>
      <c r="B40" s="665" t="s">
        <v>230</v>
      </c>
      <c r="C40" s="673"/>
      <c r="D40" s="673"/>
      <c r="E40" s="673"/>
      <c r="F40" s="673"/>
      <c r="G40" s="673"/>
      <c r="H40" s="673"/>
      <c r="I40" s="673"/>
      <c r="J40" s="673"/>
      <c r="K40" s="667">
        <f>K19</f>
        <v>0.36</v>
      </c>
      <c r="L40" s="686"/>
      <c r="M40" s="686"/>
      <c r="N40" s="686"/>
      <c r="O40" s="686"/>
      <c r="P40" s="687">
        <f>P19</f>
        <v>0.2274</v>
      </c>
    </row>
    <row r="41" spans="1:16" ht="18">
      <c r="A41" s="93"/>
      <c r="B41" s="85"/>
      <c r="C41" s="89"/>
      <c r="D41" s="89"/>
      <c r="E41" s="89"/>
      <c r="F41" s="89"/>
      <c r="G41" s="89"/>
      <c r="H41" s="89"/>
      <c r="I41" s="89"/>
      <c r="J41" s="89"/>
      <c r="K41" s="688"/>
      <c r="L41" s="689"/>
      <c r="M41" s="689"/>
      <c r="N41" s="689"/>
      <c r="O41" s="689"/>
      <c r="P41" s="690"/>
    </row>
    <row r="42" spans="1:16" ht="3" customHeight="1">
      <c r="A42" s="93"/>
      <c r="B42" s="85"/>
      <c r="C42" s="89"/>
      <c r="D42" s="89"/>
      <c r="E42" s="89"/>
      <c r="F42" s="89"/>
      <c r="G42" s="89"/>
      <c r="H42" s="89"/>
      <c r="I42" s="89"/>
      <c r="J42" s="89"/>
      <c r="K42" s="688"/>
      <c r="L42" s="689"/>
      <c r="M42" s="689"/>
      <c r="N42" s="689"/>
      <c r="O42" s="689"/>
      <c r="P42" s="690"/>
    </row>
    <row r="43" spans="1:16" ht="23.25">
      <c r="A43" s="93"/>
      <c r="B43" s="389" t="s">
        <v>233</v>
      </c>
      <c r="C43" s="691"/>
      <c r="D43" s="3"/>
      <c r="E43" s="3"/>
      <c r="F43" s="3"/>
      <c r="G43" s="3"/>
      <c r="H43" s="3"/>
      <c r="I43" s="3"/>
      <c r="J43" s="3"/>
      <c r="K43" s="692">
        <f>SUM(K39:K42)</f>
        <v>0.38689999999999997</v>
      </c>
      <c r="L43" s="693"/>
      <c r="M43" s="693"/>
      <c r="N43" s="693"/>
      <c r="O43" s="693"/>
      <c r="P43" s="694">
        <f>SUM(P39:P42)</f>
        <v>0.2565</v>
      </c>
    </row>
    <row r="44" ht="12.75">
      <c r="K44" s="695"/>
    </row>
    <row r="45" ht="13.5" thickBot="1">
      <c r="K45" s="695"/>
    </row>
    <row r="46" spans="1:17" ht="12.75">
      <c r="A46" s="578"/>
      <c r="B46" s="579"/>
      <c r="C46" s="579"/>
      <c r="D46" s="579"/>
      <c r="E46" s="579"/>
      <c r="F46" s="579"/>
      <c r="G46" s="579"/>
      <c r="H46" s="573"/>
      <c r="I46" s="573"/>
      <c r="J46" s="573"/>
      <c r="K46" s="573"/>
      <c r="L46" s="573"/>
      <c r="M46" s="573"/>
      <c r="N46" s="573"/>
      <c r="O46" s="573"/>
      <c r="P46" s="573"/>
      <c r="Q46" s="574"/>
    </row>
    <row r="47" spans="1:17" ht="23.25">
      <c r="A47" s="580" t="s">
        <v>327</v>
      </c>
      <c r="B47" s="581"/>
      <c r="C47" s="581"/>
      <c r="D47" s="581"/>
      <c r="E47" s="581"/>
      <c r="F47" s="581"/>
      <c r="G47" s="581"/>
      <c r="H47" s="498"/>
      <c r="I47" s="498"/>
      <c r="J47" s="498"/>
      <c r="K47" s="498"/>
      <c r="L47" s="498"/>
      <c r="M47" s="498"/>
      <c r="N47" s="498"/>
      <c r="O47" s="498"/>
      <c r="P47" s="498"/>
      <c r="Q47" s="575"/>
    </row>
    <row r="48" spans="1:17" ht="12.75">
      <c r="A48" s="582"/>
      <c r="B48" s="581"/>
      <c r="C48" s="581"/>
      <c r="D48" s="581"/>
      <c r="E48" s="581"/>
      <c r="F48" s="581"/>
      <c r="G48" s="581"/>
      <c r="H48" s="498"/>
      <c r="I48" s="498"/>
      <c r="J48" s="498"/>
      <c r="K48" s="498"/>
      <c r="L48" s="498"/>
      <c r="M48" s="498"/>
      <c r="N48" s="498"/>
      <c r="O48" s="498"/>
      <c r="P48" s="498"/>
      <c r="Q48" s="575"/>
    </row>
    <row r="49" spans="1:17" ht="18">
      <c r="A49" s="583"/>
      <c r="B49" s="584"/>
      <c r="C49" s="584"/>
      <c r="D49" s="584"/>
      <c r="E49" s="584"/>
      <c r="F49" s="584"/>
      <c r="G49" s="584"/>
      <c r="H49" s="498"/>
      <c r="I49" s="498"/>
      <c r="J49" s="571"/>
      <c r="K49" s="696" t="s">
        <v>339</v>
      </c>
      <c r="L49" s="498"/>
      <c r="M49" s="498"/>
      <c r="N49" s="498"/>
      <c r="O49" s="498"/>
      <c r="P49" s="697" t="s">
        <v>340</v>
      </c>
      <c r="Q49" s="575"/>
    </row>
    <row r="50" spans="1:17" ht="12.75">
      <c r="A50" s="586"/>
      <c r="B50" s="93"/>
      <c r="C50" s="93"/>
      <c r="D50" s="93"/>
      <c r="E50" s="93"/>
      <c r="F50" s="93"/>
      <c r="G50" s="93"/>
      <c r="H50" s="498"/>
      <c r="I50" s="498"/>
      <c r="J50" s="498"/>
      <c r="K50" s="498"/>
      <c r="L50" s="498"/>
      <c r="M50" s="498"/>
      <c r="N50" s="498"/>
      <c r="O50" s="498"/>
      <c r="P50" s="498"/>
      <c r="Q50" s="575"/>
    </row>
    <row r="51" spans="1:17" ht="12.75">
      <c r="A51" s="586"/>
      <c r="B51" s="93"/>
      <c r="C51" s="93"/>
      <c r="D51" s="93"/>
      <c r="E51" s="93"/>
      <c r="F51" s="93"/>
      <c r="G51" s="93"/>
      <c r="H51" s="498"/>
      <c r="I51" s="498"/>
      <c r="J51" s="498"/>
      <c r="K51" s="498"/>
      <c r="L51" s="498"/>
      <c r="M51" s="498"/>
      <c r="N51" s="498"/>
      <c r="O51" s="498"/>
      <c r="P51" s="498"/>
      <c r="Q51" s="575"/>
    </row>
    <row r="52" spans="1:17" ht="23.25">
      <c r="A52" s="580" t="s">
        <v>330</v>
      </c>
      <c r="B52" s="588"/>
      <c r="C52" s="588"/>
      <c r="D52" s="589"/>
      <c r="E52" s="589"/>
      <c r="F52" s="590"/>
      <c r="G52" s="589"/>
      <c r="H52" s="498"/>
      <c r="I52" s="498"/>
      <c r="J52" s="498"/>
      <c r="K52" s="698">
        <f>K43</f>
        <v>0.38689999999999997</v>
      </c>
      <c r="L52" s="584" t="s">
        <v>328</v>
      </c>
      <c r="M52" s="498"/>
      <c r="N52" s="498"/>
      <c r="O52" s="498"/>
      <c r="P52" s="698">
        <f>P43</f>
        <v>0.2565</v>
      </c>
      <c r="Q52" s="699" t="s">
        <v>328</v>
      </c>
    </row>
    <row r="53" spans="1:17" ht="23.25">
      <c r="A53" s="700"/>
      <c r="B53" s="594"/>
      <c r="C53" s="594"/>
      <c r="D53" s="581"/>
      <c r="E53" s="581"/>
      <c r="F53" s="595"/>
      <c r="G53" s="581"/>
      <c r="H53" s="498"/>
      <c r="I53" s="498"/>
      <c r="J53" s="498"/>
      <c r="K53" s="693"/>
      <c r="L53" s="647"/>
      <c r="M53" s="498"/>
      <c r="N53" s="498"/>
      <c r="O53" s="498"/>
      <c r="P53" s="693"/>
      <c r="Q53" s="701"/>
    </row>
    <row r="54" spans="1:17" ht="23.25">
      <c r="A54" s="702" t="s">
        <v>329</v>
      </c>
      <c r="B54" s="44"/>
      <c r="C54" s="44"/>
      <c r="D54" s="581"/>
      <c r="E54" s="581"/>
      <c r="F54" s="598"/>
      <c r="G54" s="589"/>
      <c r="H54" s="498"/>
      <c r="I54" s="498"/>
      <c r="J54" s="498"/>
      <c r="K54" s="698">
        <f>'STEPPED UP GENCO'!K42</f>
        <v>0.051100722</v>
      </c>
      <c r="L54" s="584" t="s">
        <v>328</v>
      </c>
      <c r="M54" s="498"/>
      <c r="N54" s="498"/>
      <c r="O54" s="498"/>
      <c r="P54" s="698">
        <f>'STEPPED UP GENCO'!P42</f>
        <v>-0.041693568400000006</v>
      </c>
      <c r="Q54" s="699" t="s">
        <v>328</v>
      </c>
    </row>
    <row r="55" spans="1:17" ht="6.75" customHeight="1">
      <c r="A55" s="599"/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498"/>
      <c r="O55" s="498"/>
      <c r="P55" s="498"/>
      <c r="Q55" s="575"/>
    </row>
    <row r="56" spans="1:17" ht="6.75" customHeight="1">
      <c r="A56" s="599"/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575"/>
    </row>
    <row r="57" spans="1:17" ht="6.75" customHeight="1">
      <c r="A57" s="599"/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498"/>
      <c r="O57" s="498"/>
      <c r="P57" s="498"/>
      <c r="Q57" s="575"/>
    </row>
    <row r="58" spans="1:17" ht="26.25" customHeight="1">
      <c r="A58" s="599"/>
      <c r="B58" s="498"/>
      <c r="C58" s="498"/>
      <c r="D58" s="498"/>
      <c r="E58" s="498"/>
      <c r="F58" s="498"/>
      <c r="G58" s="498"/>
      <c r="H58" s="588"/>
      <c r="I58" s="588"/>
      <c r="J58" s="703" t="s">
        <v>331</v>
      </c>
      <c r="K58" s="698">
        <f>SUM(K52:K57)</f>
        <v>0.43800072199999995</v>
      </c>
      <c r="L58" s="704" t="s">
        <v>328</v>
      </c>
      <c r="M58" s="285"/>
      <c r="N58" s="285"/>
      <c r="O58" s="285"/>
      <c r="P58" s="698">
        <f>SUM(P52:P57)</f>
        <v>0.21480643160000001</v>
      </c>
      <c r="Q58" s="704" t="s">
        <v>328</v>
      </c>
    </row>
    <row r="59" spans="1:17" ht="3" customHeight="1" thickBot="1">
      <c r="A59" s="600"/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67" zoomScaleNormal="85" zoomScaleSheetLayoutView="67" zoomScalePageLayoutView="0" workbookViewId="0" topLeftCell="A19">
      <selection activeCell="A31" sqref="A31:IV31"/>
    </sheetView>
  </sheetViews>
  <sheetFormatPr defaultColWidth="9.140625" defaultRowHeight="12.75"/>
  <cols>
    <col min="1" max="1" width="5.140625" style="453" customWidth="1"/>
    <col min="2" max="2" width="36.8515625" style="453" customWidth="1"/>
    <col min="3" max="3" width="14.8515625" style="453" bestFit="1" customWidth="1"/>
    <col min="4" max="4" width="9.8515625" style="453" customWidth="1"/>
    <col min="5" max="5" width="16.8515625" style="453" customWidth="1"/>
    <col min="6" max="6" width="11.421875" style="453" customWidth="1"/>
    <col min="7" max="7" width="13.421875" style="453" customWidth="1"/>
    <col min="8" max="8" width="13.8515625" style="453" customWidth="1"/>
    <col min="9" max="9" width="11.00390625" style="453" customWidth="1"/>
    <col min="10" max="10" width="11.28125" style="453" customWidth="1"/>
    <col min="11" max="11" width="15.28125" style="453" customWidth="1"/>
    <col min="12" max="12" width="14.00390625" style="453" customWidth="1"/>
    <col min="13" max="13" width="13.00390625" style="453" customWidth="1"/>
    <col min="14" max="14" width="11.140625" style="453" customWidth="1"/>
    <col min="15" max="15" width="13.00390625" style="453" customWidth="1"/>
    <col min="16" max="16" width="14.7109375" style="453" customWidth="1"/>
    <col min="17" max="17" width="20.00390625" style="453" customWidth="1"/>
    <col min="18" max="16384" width="9.140625" style="453" customWidth="1"/>
  </cols>
  <sheetData>
    <row r="1" ht="26.25">
      <c r="A1" s="1" t="s">
        <v>237</v>
      </c>
    </row>
    <row r="2" spans="1:17" ht="16.5" customHeight="1">
      <c r="A2" s="295" t="s">
        <v>238</v>
      </c>
      <c r="P2" s="705" t="str">
        <f>NDPL!Q1</f>
        <v>JANUARY-2018</v>
      </c>
      <c r="Q2" s="706"/>
    </row>
    <row r="3" spans="1:8" ht="23.25">
      <c r="A3" s="179" t="s">
        <v>285</v>
      </c>
      <c r="H3" s="551"/>
    </row>
    <row r="4" spans="1:16" ht="24" thickBot="1">
      <c r="A4" s="3"/>
      <c r="G4" s="498"/>
      <c r="H4" s="498"/>
      <c r="I4" s="45" t="s">
        <v>397</v>
      </c>
      <c r="J4" s="498"/>
      <c r="K4" s="498"/>
      <c r="L4" s="498"/>
      <c r="M4" s="498"/>
      <c r="N4" s="45" t="s">
        <v>398</v>
      </c>
      <c r="O4" s="498"/>
      <c r="P4" s="498"/>
    </row>
    <row r="5" spans="1:17" ht="43.5" customHeight="1" thickBot="1" thickTop="1">
      <c r="A5" s="552" t="s">
        <v>8</v>
      </c>
      <c r="B5" s="528" t="s">
        <v>9</v>
      </c>
      <c r="C5" s="529" t="s">
        <v>1</v>
      </c>
      <c r="D5" s="529" t="s">
        <v>2</v>
      </c>
      <c r="E5" s="529" t="s">
        <v>3</v>
      </c>
      <c r="F5" s="529" t="s">
        <v>10</v>
      </c>
      <c r="G5" s="527" t="str">
        <f>NDPL!G5</f>
        <v>FINAL READING 01/02/2018</v>
      </c>
      <c r="H5" s="529" t="str">
        <f>NDPL!H5</f>
        <v>INTIAL READING 01/01/2017</v>
      </c>
      <c r="I5" s="529" t="s">
        <v>4</v>
      </c>
      <c r="J5" s="529" t="s">
        <v>5</v>
      </c>
      <c r="K5" s="553" t="s">
        <v>6</v>
      </c>
      <c r="L5" s="527" t="str">
        <f>NDPL!G5</f>
        <v>FINAL READING 01/02/2018</v>
      </c>
      <c r="M5" s="529" t="str">
        <f>NDPL!H5</f>
        <v>INTIAL READING 01/01/2017</v>
      </c>
      <c r="N5" s="529" t="s">
        <v>4</v>
      </c>
      <c r="O5" s="529" t="s">
        <v>5</v>
      </c>
      <c r="P5" s="553" t="s">
        <v>6</v>
      </c>
      <c r="Q5" s="553" t="s">
        <v>309</v>
      </c>
    </row>
    <row r="6" ht="14.25" thickBot="1" thickTop="1"/>
    <row r="7" spans="1:17" ht="19.5" customHeight="1" thickTop="1">
      <c r="A7" s="278"/>
      <c r="B7" s="279" t="s">
        <v>252</v>
      </c>
      <c r="C7" s="280"/>
      <c r="D7" s="280"/>
      <c r="E7" s="280"/>
      <c r="F7" s="281"/>
      <c r="G7" s="94"/>
      <c r="H7" s="88"/>
      <c r="I7" s="88"/>
      <c r="J7" s="88"/>
      <c r="K7" s="91"/>
      <c r="L7" s="96"/>
      <c r="M7" s="465"/>
      <c r="N7" s="465"/>
      <c r="O7" s="465"/>
      <c r="P7" s="614"/>
      <c r="Q7" s="560"/>
    </row>
    <row r="8" spans="1:17" ht="19.5" customHeight="1">
      <c r="A8" s="259"/>
      <c r="B8" s="282" t="s">
        <v>253</v>
      </c>
      <c r="C8" s="283"/>
      <c r="D8" s="283"/>
      <c r="E8" s="283"/>
      <c r="F8" s="284"/>
      <c r="G8" s="37"/>
      <c r="H8" s="43"/>
      <c r="I8" s="43"/>
      <c r="J8" s="43"/>
      <c r="K8" s="41"/>
      <c r="L8" s="97"/>
      <c r="M8" s="498"/>
      <c r="N8" s="498"/>
      <c r="O8" s="498"/>
      <c r="P8" s="707"/>
      <c r="Q8" s="457"/>
    </row>
    <row r="9" spans="1:17" s="747" customFormat="1" ht="19.5" customHeight="1">
      <c r="A9" s="790">
        <v>1</v>
      </c>
      <c r="B9" s="800" t="s">
        <v>254</v>
      </c>
      <c r="C9" s="801">
        <v>4864817</v>
      </c>
      <c r="D9" s="754" t="s">
        <v>12</v>
      </c>
      <c r="E9" s="763" t="s">
        <v>346</v>
      </c>
      <c r="F9" s="802">
        <v>100</v>
      </c>
      <c r="G9" s="795">
        <v>993856</v>
      </c>
      <c r="H9" s="801">
        <v>995026</v>
      </c>
      <c r="I9" s="803">
        <f>G9-H9</f>
        <v>-1170</v>
      </c>
      <c r="J9" s="803">
        <f>$F9*I9</f>
        <v>-117000</v>
      </c>
      <c r="K9" s="804">
        <f>J9/1000000</f>
        <v>-0.117</v>
      </c>
      <c r="L9" s="795">
        <v>1983</v>
      </c>
      <c r="M9" s="801">
        <v>2002</v>
      </c>
      <c r="N9" s="803">
        <f>L9-M9</f>
        <v>-19</v>
      </c>
      <c r="O9" s="803">
        <f>$F9*N9</f>
        <v>-1900</v>
      </c>
      <c r="P9" s="804">
        <f>O9/1000000</f>
        <v>-0.0019</v>
      </c>
      <c r="Q9" s="768"/>
    </row>
    <row r="10" spans="1:17" s="747" customFormat="1" ht="19.5" customHeight="1">
      <c r="A10" s="790">
        <v>2</v>
      </c>
      <c r="B10" s="800" t="s">
        <v>255</v>
      </c>
      <c r="C10" s="801">
        <v>4864794</v>
      </c>
      <c r="D10" s="754" t="s">
        <v>12</v>
      </c>
      <c r="E10" s="763" t="s">
        <v>346</v>
      </c>
      <c r="F10" s="802">
        <v>100</v>
      </c>
      <c r="G10" s="795">
        <v>51997</v>
      </c>
      <c r="H10" s="796">
        <v>48177</v>
      </c>
      <c r="I10" s="803">
        <f>G10-H10</f>
        <v>3820</v>
      </c>
      <c r="J10" s="803">
        <f>$F10*I10</f>
        <v>382000</v>
      </c>
      <c r="K10" s="804">
        <f>J10/1000000</f>
        <v>0.382</v>
      </c>
      <c r="L10" s="795">
        <v>5269</v>
      </c>
      <c r="M10" s="796">
        <v>5269</v>
      </c>
      <c r="N10" s="803">
        <f>L10-M10</f>
        <v>0</v>
      </c>
      <c r="O10" s="803">
        <f>$F10*N10</f>
        <v>0</v>
      </c>
      <c r="P10" s="804">
        <f>O10/1000000</f>
        <v>0</v>
      </c>
      <c r="Q10" s="746"/>
    </row>
    <row r="11" spans="1:17" ht="19.5" customHeight="1">
      <c r="A11" s="259">
        <v>3</v>
      </c>
      <c r="B11" s="285" t="s">
        <v>256</v>
      </c>
      <c r="C11" s="283">
        <v>4864896</v>
      </c>
      <c r="D11" s="269" t="s">
        <v>12</v>
      </c>
      <c r="E11" s="93" t="s">
        <v>346</v>
      </c>
      <c r="F11" s="284">
        <v>500</v>
      </c>
      <c r="G11" s="449">
        <v>9048</v>
      </c>
      <c r="H11" s="450">
        <v>8673</v>
      </c>
      <c r="I11" s="452">
        <f>G11-H11</f>
        <v>375</v>
      </c>
      <c r="J11" s="452">
        <f>$F11*I11</f>
        <v>187500</v>
      </c>
      <c r="K11" s="509">
        <f>J11/1000000</f>
        <v>0.1875</v>
      </c>
      <c r="L11" s="449">
        <v>2077</v>
      </c>
      <c r="M11" s="450">
        <v>2082</v>
      </c>
      <c r="N11" s="452">
        <f>L11-M11</f>
        <v>-5</v>
      </c>
      <c r="O11" s="452">
        <f>$F11*N11</f>
        <v>-2500</v>
      </c>
      <c r="P11" s="509">
        <f>O11/1000000</f>
        <v>-0.0025</v>
      </c>
      <c r="Q11" s="457"/>
    </row>
    <row r="12" spans="1:17" ht="19.5" customHeight="1">
      <c r="A12" s="259">
        <v>4</v>
      </c>
      <c r="B12" s="285" t="s">
        <v>257</v>
      </c>
      <c r="C12" s="283">
        <v>4864863</v>
      </c>
      <c r="D12" s="269" t="s">
        <v>12</v>
      </c>
      <c r="E12" s="93" t="s">
        <v>346</v>
      </c>
      <c r="F12" s="723">
        <v>937.5</v>
      </c>
      <c r="G12" s="449">
        <v>999282</v>
      </c>
      <c r="H12" s="450">
        <v>999734</v>
      </c>
      <c r="I12" s="452">
        <f>G12-H12</f>
        <v>-452</v>
      </c>
      <c r="J12" s="452">
        <f>$F12*I12</f>
        <v>-423750</v>
      </c>
      <c r="K12" s="509">
        <f>J12/1000000</f>
        <v>-0.42375</v>
      </c>
      <c r="L12" s="449">
        <v>143</v>
      </c>
      <c r="M12" s="450">
        <v>143</v>
      </c>
      <c r="N12" s="452">
        <f>L12-M12</f>
        <v>0</v>
      </c>
      <c r="O12" s="452">
        <f>$F12*N12</f>
        <v>0</v>
      </c>
      <c r="P12" s="509">
        <f>O12/1000000</f>
        <v>0</v>
      </c>
      <c r="Q12" s="724"/>
    </row>
    <row r="13" spans="1:17" ht="19.5" customHeight="1">
      <c r="A13" s="259"/>
      <c r="B13" s="282" t="s">
        <v>258</v>
      </c>
      <c r="C13" s="283"/>
      <c r="D13" s="269"/>
      <c r="E13" s="81"/>
      <c r="F13" s="284"/>
      <c r="G13" s="260"/>
      <c r="H13" s="275"/>
      <c r="I13" s="275"/>
      <c r="J13" s="275"/>
      <c r="K13" s="290"/>
      <c r="L13" s="296"/>
      <c r="M13" s="275"/>
      <c r="N13" s="275"/>
      <c r="O13" s="275"/>
      <c r="P13" s="516"/>
      <c r="Q13" s="457"/>
    </row>
    <row r="14" spans="1:17" ht="19.5" customHeight="1">
      <c r="A14" s="259"/>
      <c r="B14" s="282"/>
      <c r="C14" s="283"/>
      <c r="D14" s="269"/>
      <c r="E14" s="81"/>
      <c r="F14" s="284"/>
      <c r="G14" s="260"/>
      <c r="H14" s="275"/>
      <c r="I14" s="275"/>
      <c r="J14" s="275"/>
      <c r="K14" s="290"/>
      <c r="L14" s="296"/>
      <c r="M14" s="275"/>
      <c r="N14" s="275"/>
      <c r="O14" s="275"/>
      <c r="P14" s="516"/>
      <c r="Q14" s="457"/>
    </row>
    <row r="15" spans="1:17" ht="19.5" customHeight="1">
      <c r="A15" s="259">
        <v>5</v>
      </c>
      <c r="B15" s="285" t="s">
        <v>259</v>
      </c>
      <c r="C15" s="283">
        <v>5129957</v>
      </c>
      <c r="D15" s="269" t="s">
        <v>12</v>
      </c>
      <c r="E15" s="93" t="s">
        <v>346</v>
      </c>
      <c r="F15" s="284">
        <v>250</v>
      </c>
      <c r="G15" s="449">
        <v>988324</v>
      </c>
      <c r="H15" s="450">
        <v>989956</v>
      </c>
      <c r="I15" s="452">
        <f>G15-H15</f>
        <v>-1632</v>
      </c>
      <c r="J15" s="452">
        <f>$F15*I15</f>
        <v>-408000</v>
      </c>
      <c r="K15" s="509">
        <f>J15/1000000</f>
        <v>-0.408</v>
      </c>
      <c r="L15" s="449">
        <v>983682</v>
      </c>
      <c r="M15" s="450">
        <v>983682</v>
      </c>
      <c r="N15" s="452">
        <f>L15-M15</f>
        <v>0</v>
      </c>
      <c r="O15" s="452">
        <f>$F15*N15</f>
        <v>0</v>
      </c>
      <c r="P15" s="509">
        <f>O15/1000000</f>
        <v>0</v>
      </c>
      <c r="Q15" s="457"/>
    </row>
    <row r="16" spans="1:17" ht="19.5" customHeight="1">
      <c r="A16" s="259">
        <v>6</v>
      </c>
      <c r="B16" s="285" t="s">
        <v>260</v>
      </c>
      <c r="C16" s="283">
        <v>4864881</v>
      </c>
      <c r="D16" s="269" t="s">
        <v>12</v>
      </c>
      <c r="E16" s="93" t="s">
        <v>346</v>
      </c>
      <c r="F16" s="284">
        <v>-500</v>
      </c>
      <c r="G16" s="449">
        <v>980159</v>
      </c>
      <c r="H16" s="450">
        <v>980613</v>
      </c>
      <c r="I16" s="452">
        <f>G16-H16</f>
        <v>-454</v>
      </c>
      <c r="J16" s="452">
        <f>$F16*I16</f>
        <v>227000</v>
      </c>
      <c r="K16" s="509">
        <f>J16/1000000</f>
        <v>0.227</v>
      </c>
      <c r="L16" s="449">
        <v>976331</v>
      </c>
      <c r="M16" s="450">
        <v>976341</v>
      </c>
      <c r="N16" s="452">
        <f>L16-M16</f>
        <v>-10</v>
      </c>
      <c r="O16" s="452">
        <f>$F16*N16</f>
        <v>5000</v>
      </c>
      <c r="P16" s="509">
        <f>O16/1000000</f>
        <v>0.005</v>
      </c>
      <c r="Q16" s="457"/>
    </row>
    <row r="17" spans="1:17" ht="19.5" customHeight="1">
      <c r="A17" s="259">
        <v>7</v>
      </c>
      <c r="B17" s="285" t="s">
        <v>275</v>
      </c>
      <c r="C17" s="283">
        <v>4902559</v>
      </c>
      <c r="D17" s="269" t="s">
        <v>12</v>
      </c>
      <c r="E17" s="93" t="s">
        <v>346</v>
      </c>
      <c r="F17" s="284">
        <v>300</v>
      </c>
      <c r="G17" s="449">
        <v>1000023</v>
      </c>
      <c r="H17" s="450">
        <v>999999</v>
      </c>
      <c r="I17" s="452">
        <f>G17-H17</f>
        <v>24</v>
      </c>
      <c r="J17" s="452">
        <f>$F17*I17</f>
        <v>7200</v>
      </c>
      <c r="K17" s="509">
        <f>J17/1000000</f>
        <v>0.0072</v>
      </c>
      <c r="L17" s="449">
        <v>999937</v>
      </c>
      <c r="M17" s="450">
        <v>999983</v>
      </c>
      <c r="N17" s="452">
        <f>L17-M17</f>
        <v>-46</v>
      </c>
      <c r="O17" s="452">
        <f>$F17*N17</f>
        <v>-13800</v>
      </c>
      <c r="P17" s="509">
        <f>O17/1000000</f>
        <v>-0.0138</v>
      </c>
      <c r="Q17" s="457"/>
    </row>
    <row r="18" spans="1:17" ht="19.5" customHeight="1">
      <c r="A18" s="259"/>
      <c r="B18" s="282"/>
      <c r="C18" s="283"/>
      <c r="D18" s="269"/>
      <c r="E18" s="93"/>
      <c r="F18" s="284"/>
      <c r="G18" s="92"/>
      <c r="H18" s="81"/>
      <c r="I18" s="43"/>
      <c r="J18" s="43"/>
      <c r="K18" s="95"/>
      <c r="L18" s="298"/>
      <c r="M18" s="499"/>
      <c r="N18" s="499"/>
      <c r="O18" s="499"/>
      <c r="P18" s="500"/>
      <c r="Q18" s="457"/>
    </row>
    <row r="19" spans="1:17" ht="19.5" customHeight="1">
      <c r="A19" s="259"/>
      <c r="B19" s="285"/>
      <c r="C19" s="283"/>
      <c r="D19" s="269"/>
      <c r="E19" s="93"/>
      <c r="F19" s="284"/>
      <c r="G19" s="92"/>
      <c r="H19" s="81"/>
      <c r="I19" s="43"/>
      <c r="J19" s="43"/>
      <c r="K19" s="95"/>
      <c r="L19" s="298"/>
      <c r="M19" s="499"/>
      <c r="N19" s="499"/>
      <c r="O19" s="499"/>
      <c r="P19" s="500"/>
      <c r="Q19" s="457"/>
    </row>
    <row r="20" spans="1:17" ht="19.5" customHeight="1">
      <c r="A20" s="259"/>
      <c r="B20" s="282" t="s">
        <v>261</v>
      </c>
      <c r="C20" s="283"/>
      <c r="D20" s="269"/>
      <c r="E20" s="93"/>
      <c r="F20" s="286"/>
      <c r="G20" s="92"/>
      <c r="H20" s="81"/>
      <c r="I20" s="40"/>
      <c r="J20" s="44"/>
      <c r="K20" s="292">
        <f>SUM(K9:K19)</f>
        <v>-0.14504999999999996</v>
      </c>
      <c r="L20" s="299"/>
      <c r="M20" s="275"/>
      <c r="N20" s="275"/>
      <c r="O20" s="275"/>
      <c r="P20" s="293">
        <f>SUM(P9:P19)</f>
        <v>-0.0132</v>
      </c>
      <c r="Q20" s="457"/>
    </row>
    <row r="21" spans="1:17" ht="19.5" customHeight="1">
      <c r="A21" s="259"/>
      <c r="B21" s="282" t="s">
        <v>262</v>
      </c>
      <c r="C21" s="283"/>
      <c r="D21" s="269"/>
      <c r="E21" s="93"/>
      <c r="F21" s="286"/>
      <c r="G21" s="92"/>
      <c r="H21" s="81"/>
      <c r="I21" s="40"/>
      <c r="J21" s="40"/>
      <c r="K21" s="95"/>
      <c r="L21" s="298"/>
      <c r="M21" s="499"/>
      <c r="N21" s="499"/>
      <c r="O21" s="499"/>
      <c r="P21" s="500"/>
      <c r="Q21" s="457"/>
    </row>
    <row r="22" spans="1:17" ht="19.5" customHeight="1">
      <c r="A22" s="259"/>
      <c r="B22" s="282" t="s">
        <v>263</v>
      </c>
      <c r="C22" s="283"/>
      <c r="D22" s="269"/>
      <c r="E22" s="93"/>
      <c r="F22" s="286"/>
      <c r="G22" s="92"/>
      <c r="H22" s="81"/>
      <c r="I22" s="40"/>
      <c r="J22" s="40"/>
      <c r="K22" s="95"/>
      <c r="L22" s="298"/>
      <c r="M22" s="499"/>
      <c r="N22" s="499"/>
      <c r="O22" s="499"/>
      <c r="P22" s="500"/>
      <c r="Q22" s="457"/>
    </row>
    <row r="23" spans="1:17" s="747" customFormat="1" ht="19.5" customHeight="1">
      <c r="A23" s="790">
        <v>8</v>
      </c>
      <c r="B23" s="800" t="s">
        <v>264</v>
      </c>
      <c r="C23" s="801">
        <v>4864796</v>
      </c>
      <c r="D23" s="754" t="s">
        <v>12</v>
      </c>
      <c r="E23" s="763" t="s">
        <v>346</v>
      </c>
      <c r="F23" s="802">
        <v>200</v>
      </c>
      <c r="G23" s="795">
        <v>987505</v>
      </c>
      <c r="H23" s="796">
        <v>989219</v>
      </c>
      <c r="I23" s="803">
        <f>G23-H23</f>
        <v>-1714</v>
      </c>
      <c r="J23" s="803">
        <f>$F23*I23</f>
        <v>-342800</v>
      </c>
      <c r="K23" s="804">
        <f>J23/1000000</f>
        <v>-0.3428</v>
      </c>
      <c r="L23" s="795">
        <v>999926</v>
      </c>
      <c r="M23" s="796">
        <v>999926</v>
      </c>
      <c r="N23" s="803">
        <f>L23-M23</f>
        <v>0</v>
      </c>
      <c r="O23" s="803">
        <f>$F23*N23</f>
        <v>0</v>
      </c>
      <c r="P23" s="804">
        <f>O23/1000000</f>
        <v>0</v>
      </c>
      <c r="Q23" s="768"/>
    </row>
    <row r="24" spans="1:17" ht="21" customHeight="1">
      <c r="A24" s="259">
        <v>9</v>
      </c>
      <c r="B24" s="285" t="s">
        <v>265</v>
      </c>
      <c r="C24" s="283">
        <v>4864932</v>
      </c>
      <c r="D24" s="269" t="s">
        <v>12</v>
      </c>
      <c r="E24" s="93" t="s">
        <v>346</v>
      </c>
      <c r="F24" s="284">
        <v>375</v>
      </c>
      <c r="G24" s="449">
        <v>892338</v>
      </c>
      <c r="H24" s="450">
        <v>895096</v>
      </c>
      <c r="I24" s="452">
        <f>G24-H24</f>
        <v>-2758</v>
      </c>
      <c r="J24" s="452">
        <f>$F24*I24</f>
        <v>-1034250</v>
      </c>
      <c r="K24" s="509">
        <f>J24/1000000</f>
        <v>-1.03425</v>
      </c>
      <c r="L24" s="449">
        <v>996596</v>
      </c>
      <c r="M24" s="450">
        <v>996596</v>
      </c>
      <c r="N24" s="452">
        <f>L24-M24</f>
        <v>0</v>
      </c>
      <c r="O24" s="452">
        <f>$F24*N24</f>
        <v>0</v>
      </c>
      <c r="P24" s="509">
        <f>O24/1000000</f>
        <v>0</v>
      </c>
      <c r="Q24" s="463" t="s">
        <v>474</v>
      </c>
    </row>
    <row r="25" spans="1:17" ht="21" customHeight="1">
      <c r="A25" s="259"/>
      <c r="B25" s="285"/>
      <c r="C25" s="283"/>
      <c r="D25" s="269"/>
      <c r="E25" s="93"/>
      <c r="F25" s="284"/>
      <c r="G25" s="449"/>
      <c r="H25" s="450"/>
      <c r="I25" s="452"/>
      <c r="J25" s="452"/>
      <c r="K25" s="509">
        <v>-0.4231</v>
      </c>
      <c r="L25" s="449"/>
      <c r="M25" s="450"/>
      <c r="N25" s="452"/>
      <c r="O25" s="452"/>
      <c r="P25" s="509">
        <v>0</v>
      </c>
      <c r="Q25" s="463" t="s">
        <v>475</v>
      </c>
    </row>
    <row r="26" spans="1:17" ht="19.5" customHeight="1">
      <c r="A26" s="259"/>
      <c r="B26" s="282" t="s">
        <v>266</v>
      </c>
      <c r="C26" s="285"/>
      <c r="D26" s="269"/>
      <c r="E26" s="93"/>
      <c r="F26" s="286"/>
      <c r="G26" s="92"/>
      <c r="H26" s="81"/>
      <c r="I26" s="40"/>
      <c r="J26" s="44"/>
      <c r="K26" s="293">
        <f>SUM(K23:K24)</f>
        <v>-1.3770499999999999</v>
      </c>
      <c r="L26" s="299"/>
      <c r="M26" s="275"/>
      <c r="N26" s="275"/>
      <c r="O26" s="275"/>
      <c r="P26" s="293">
        <f>SUM(P23:P24)</f>
        <v>0</v>
      </c>
      <c r="Q26" s="457"/>
    </row>
    <row r="27" spans="1:17" ht="19.5" customHeight="1">
      <c r="A27" s="259"/>
      <c r="B27" s="282" t="s">
        <v>267</v>
      </c>
      <c r="C27" s="283"/>
      <c r="D27" s="269"/>
      <c r="E27" s="81"/>
      <c r="F27" s="284"/>
      <c r="G27" s="92"/>
      <c r="H27" s="81"/>
      <c r="I27" s="43"/>
      <c r="J27" s="39"/>
      <c r="K27" s="95"/>
      <c r="L27" s="298"/>
      <c r="M27" s="499"/>
      <c r="N27" s="499"/>
      <c r="O27" s="499"/>
      <c r="P27" s="500"/>
      <c r="Q27" s="457"/>
    </row>
    <row r="28" spans="1:17" ht="19.5" customHeight="1">
      <c r="A28" s="259"/>
      <c r="B28" s="282" t="s">
        <v>263</v>
      </c>
      <c r="C28" s="283"/>
      <c r="D28" s="269"/>
      <c r="E28" s="81"/>
      <c r="F28" s="284"/>
      <c r="G28" s="92"/>
      <c r="H28" s="81"/>
      <c r="I28" s="43"/>
      <c r="J28" s="39"/>
      <c r="K28" s="95"/>
      <c r="L28" s="298"/>
      <c r="M28" s="499"/>
      <c r="N28" s="499"/>
      <c r="O28" s="499"/>
      <c r="P28" s="500"/>
      <c r="Q28" s="457"/>
    </row>
    <row r="29" spans="1:17" s="747" customFormat="1" ht="19.5" customHeight="1">
      <c r="A29" s="790">
        <v>10</v>
      </c>
      <c r="B29" s="800" t="s">
        <v>268</v>
      </c>
      <c r="C29" s="801">
        <v>4864818</v>
      </c>
      <c r="D29" s="754" t="s">
        <v>12</v>
      </c>
      <c r="E29" s="763" t="s">
        <v>346</v>
      </c>
      <c r="F29" s="805">
        <v>200</v>
      </c>
      <c r="G29" s="795">
        <v>13073</v>
      </c>
      <c r="H29" s="801">
        <v>11613</v>
      </c>
      <c r="I29" s="803">
        <f aca="true" t="shared" si="0" ref="I29:I34">G29-H29</f>
        <v>1460</v>
      </c>
      <c r="J29" s="803">
        <f aca="true" t="shared" si="1" ref="J29:J34">$F29*I29</f>
        <v>292000</v>
      </c>
      <c r="K29" s="804">
        <f aca="true" t="shared" si="2" ref="K29:K34">J29/1000000</f>
        <v>0.292</v>
      </c>
      <c r="L29" s="795">
        <v>15618</v>
      </c>
      <c r="M29" s="801">
        <v>15618</v>
      </c>
      <c r="N29" s="803">
        <f aca="true" t="shared" si="3" ref="N29:N34">L29-M29</f>
        <v>0</v>
      </c>
      <c r="O29" s="803">
        <f aca="true" t="shared" si="4" ref="O29:O34">$F29*N29</f>
        <v>0</v>
      </c>
      <c r="P29" s="804">
        <f aca="true" t="shared" si="5" ref="P29:P34">O29/1000000</f>
        <v>0</v>
      </c>
      <c r="Q29" s="746" t="s">
        <v>445</v>
      </c>
    </row>
    <row r="30" spans="1:17" ht="19.5" customHeight="1">
      <c r="A30" s="259">
        <v>11</v>
      </c>
      <c r="B30" s="285" t="s">
        <v>269</v>
      </c>
      <c r="C30" s="283">
        <v>5295125</v>
      </c>
      <c r="D30" s="269" t="s">
        <v>12</v>
      </c>
      <c r="E30" s="93" t="s">
        <v>346</v>
      </c>
      <c r="F30" s="510">
        <v>100</v>
      </c>
      <c r="G30" s="449">
        <v>293716</v>
      </c>
      <c r="H30" s="283">
        <v>285007</v>
      </c>
      <c r="I30" s="452">
        <f>G30-H30</f>
        <v>8709</v>
      </c>
      <c r="J30" s="452">
        <f>$F30*I30</f>
        <v>870900</v>
      </c>
      <c r="K30" s="509">
        <f>J30/1000000</f>
        <v>0.8709</v>
      </c>
      <c r="L30" s="449">
        <v>998711</v>
      </c>
      <c r="M30" s="283">
        <v>998711</v>
      </c>
      <c r="N30" s="452">
        <f>L30-M30</f>
        <v>0</v>
      </c>
      <c r="O30" s="452">
        <f>$F30*N30</f>
        <v>0</v>
      </c>
      <c r="P30" s="509">
        <f>O30/1000000</f>
        <v>0</v>
      </c>
      <c r="Q30" s="457"/>
    </row>
    <row r="31" spans="1:17" ht="19.5" customHeight="1">
      <c r="A31" s="259">
        <v>12</v>
      </c>
      <c r="B31" s="285" t="s">
        <v>270</v>
      </c>
      <c r="C31" s="283">
        <v>5295126</v>
      </c>
      <c r="D31" s="269" t="s">
        <v>12</v>
      </c>
      <c r="E31" s="93" t="s">
        <v>346</v>
      </c>
      <c r="F31" s="510">
        <v>62.5</v>
      </c>
      <c r="G31" s="449">
        <v>233203</v>
      </c>
      <c r="H31" s="283">
        <v>211398</v>
      </c>
      <c r="I31" s="452">
        <f>G31-H31</f>
        <v>21805</v>
      </c>
      <c r="J31" s="452">
        <f>$F31*I31</f>
        <v>1362812.5</v>
      </c>
      <c r="K31" s="509">
        <f>J31/1000000</f>
        <v>1.3628125</v>
      </c>
      <c r="L31" s="449">
        <v>985547</v>
      </c>
      <c r="M31" s="283">
        <v>985547</v>
      </c>
      <c r="N31" s="452">
        <f>L31-M31</f>
        <v>0</v>
      </c>
      <c r="O31" s="452">
        <f>$F31*N31</f>
        <v>0</v>
      </c>
      <c r="P31" s="509">
        <f>O31/1000000</f>
        <v>0</v>
      </c>
      <c r="Q31" s="457"/>
    </row>
    <row r="32" spans="1:17" ht="19.5" customHeight="1">
      <c r="A32" s="259">
        <v>13</v>
      </c>
      <c r="B32" s="285" t="s">
        <v>271</v>
      </c>
      <c r="C32" s="283">
        <v>4865179</v>
      </c>
      <c r="D32" s="269" t="s">
        <v>12</v>
      </c>
      <c r="E32" s="93" t="s">
        <v>346</v>
      </c>
      <c r="F32" s="510">
        <v>800</v>
      </c>
      <c r="G32" s="449">
        <v>1618</v>
      </c>
      <c r="H32" s="450">
        <v>1629</v>
      </c>
      <c r="I32" s="452">
        <f>G32-H32</f>
        <v>-11</v>
      </c>
      <c r="J32" s="452">
        <f>$F32*I32</f>
        <v>-8800</v>
      </c>
      <c r="K32" s="509">
        <f>J32/1000000</f>
        <v>-0.0088</v>
      </c>
      <c r="L32" s="449">
        <v>1796</v>
      </c>
      <c r="M32" s="450">
        <v>1796</v>
      </c>
      <c r="N32" s="452">
        <f>L32-M32</f>
        <v>0</v>
      </c>
      <c r="O32" s="452">
        <f>$F32*N32</f>
        <v>0</v>
      </c>
      <c r="P32" s="509">
        <f>O32/1000000</f>
        <v>0</v>
      </c>
      <c r="Q32" s="457"/>
    </row>
    <row r="33" spans="1:17" s="747" customFormat="1" ht="19.5" customHeight="1">
      <c r="A33" s="790">
        <v>14</v>
      </c>
      <c r="B33" s="800" t="s">
        <v>272</v>
      </c>
      <c r="C33" s="801">
        <v>4864795</v>
      </c>
      <c r="D33" s="754" t="s">
        <v>12</v>
      </c>
      <c r="E33" s="763" t="s">
        <v>346</v>
      </c>
      <c r="F33" s="805">
        <v>100</v>
      </c>
      <c r="G33" s="795">
        <v>981931</v>
      </c>
      <c r="H33" s="796">
        <v>983534</v>
      </c>
      <c r="I33" s="803">
        <f t="shared" si="0"/>
        <v>-1603</v>
      </c>
      <c r="J33" s="803">
        <f t="shared" si="1"/>
        <v>-160300</v>
      </c>
      <c r="K33" s="804">
        <f t="shared" si="2"/>
        <v>-0.1603</v>
      </c>
      <c r="L33" s="795">
        <v>999283</v>
      </c>
      <c r="M33" s="796">
        <v>999283</v>
      </c>
      <c r="N33" s="803">
        <f t="shared" si="3"/>
        <v>0</v>
      </c>
      <c r="O33" s="803">
        <f t="shared" si="4"/>
        <v>0</v>
      </c>
      <c r="P33" s="804">
        <f t="shared" si="5"/>
        <v>0</v>
      </c>
      <c r="Q33" s="768"/>
    </row>
    <row r="34" spans="1:17" s="747" customFormat="1" ht="19.5" customHeight="1">
      <c r="A34" s="790">
        <v>15</v>
      </c>
      <c r="B34" s="800" t="s">
        <v>375</v>
      </c>
      <c r="C34" s="801">
        <v>4864821</v>
      </c>
      <c r="D34" s="754" t="s">
        <v>12</v>
      </c>
      <c r="E34" s="763" t="s">
        <v>346</v>
      </c>
      <c r="F34" s="805">
        <v>150</v>
      </c>
      <c r="G34" s="795">
        <v>999880</v>
      </c>
      <c r="H34" s="796">
        <v>999857</v>
      </c>
      <c r="I34" s="803">
        <f t="shared" si="0"/>
        <v>23</v>
      </c>
      <c r="J34" s="803">
        <f t="shared" si="1"/>
        <v>3450</v>
      </c>
      <c r="K34" s="804">
        <f t="shared" si="2"/>
        <v>0.00345</v>
      </c>
      <c r="L34" s="795">
        <v>984969</v>
      </c>
      <c r="M34" s="796">
        <v>984823</v>
      </c>
      <c r="N34" s="803">
        <f t="shared" si="3"/>
        <v>146</v>
      </c>
      <c r="O34" s="803">
        <f t="shared" si="4"/>
        <v>21900</v>
      </c>
      <c r="P34" s="806">
        <f t="shared" si="5"/>
        <v>0.0219</v>
      </c>
      <c r="Q34" s="807"/>
    </row>
    <row r="35" spans="1:17" ht="19.5" customHeight="1">
      <c r="A35" s="259"/>
      <c r="B35" s="282" t="s">
        <v>258</v>
      </c>
      <c r="C35" s="283"/>
      <c r="D35" s="269"/>
      <c r="E35" s="81"/>
      <c r="F35" s="284"/>
      <c r="G35" s="260"/>
      <c r="H35" s="275"/>
      <c r="I35" s="275"/>
      <c r="J35" s="291"/>
      <c r="K35" s="290"/>
      <c r="L35" s="296"/>
      <c r="M35" s="275"/>
      <c r="N35" s="275"/>
      <c r="O35" s="275"/>
      <c r="P35" s="516"/>
      <c r="Q35" s="457"/>
    </row>
    <row r="36" spans="1:17" ht="19.5" customHeight="1">
      <c r="A36" s="259">
        <v>16</v>
      </c>
      <c r="B36" s="285" t="s">
        <v>273</v>
      </c>
      <c r="C36" s="283">
        <v>4865185</v>
      </c>
      <c r="D36" s="269" t="s">
        <v>12</v>
      </c>
      <c r="E36" s="93" t="s">
        <v>346</v>
      </c>
      <c r="F36" s="510">
        <v>-2500</v>
      </c>
      <c r="G36" s="449">
        <v>998589</v>
      </c>
      <c r="H36" s="450">
        <v>998638</v>
      </c>
      <c r="I36" s="452">
        <f>G36-H36</f>
        <v>-49</v>
      </c>
      <c r="J36" s="452">
        <f>$F36*I36</f>
        <v>122500</v>
      </c>
      <c r="K36" s="509">
        <f>J36/1000000</f>
        <v>0.1225</v>
      </c>
      <c r="L36" s="449">
        <v>3068</v>
      </c>
      <c r="M36" s="450">
        <v>3068</v>
      </c>
      <c r="N36" s="452">
        <f>L36-M36</f>
        <v>0</v>
      </c>
      <c r="O36" s="452">
        <f>$F36*N36</f>
        <v>0</v>
      </c>
      <c r="P36" s="515">
        <f>O36/1000000</f>
        <v>0</v>
      </c>
      <c r="Q36" s="468"/>
    </row>
    <row r="37" spans="1:17" ht="19.5" customHeight="1">
      <c r="A37" s="259">
        <v>17</v>
      </c>
      <c r="B37" s="285" t="s">
        <v>276</v>
      </c>
      <c r="C37" s="283">
        <v>4902559</v>
      </c>
      <c r="D37" s="269" t="s">
        <v>12</v>
      </c>
      <c r="E37" s="93" t="s">
        <v>346</v>
      </c>
      <c r="F37" s="283">
        <v>-300</v>
      </c>
      <c r="G37" s="449">
        <v>1000023</v>
      </c>
      <c r="H37" s="450">
        <v>999999</v>
      </c>
      <c r="I37" s="452">
        <f>G37-H37</f>
        <v>24</v>
      </c>
      <c r="J37" s="452">
        <f>$F37*I37</f>
        <v>-7200</v>
      </c>
      <c r="K37" s="509">
        <f>J37/1000000</f>
        <v>-0.0072</v>
      </c>
      <c r="L37" s="449">
        <v>999937</v>
      </c>
      <c r="M37" s="450">
        <v>999983</v>
      </c>
      <c r="N37" s="452">
        <f>L37-M37</f>
        <v>-46</v>
      </c>
      <c r="O37" s="452">
        <f>$F37*N37</f>
        <v>13800</v>
      </c>
      <c r="P37" s="509">
        <f>O37/1000000</f>
        <v>0.0138</v>
      </c>
      <c r="Q37" s="457"/>
    </row>
    <row r="38" spans="1:17" ht="19.5" customHeight="1" thickBot="1">
      <c r="A38" s="287"/>
      <c r="B38" s="288" t="s">
        <v>274</v>
      </c>
      <c r="C38" s="288"/>
      <c r="D38" s="288"/>
      <c r="E38" s="288"/>
      <c r="F38" s="288"/>
      <c r="G38" s="100"/>
      <c r="H38" s="99"/>
      <c r="I38" s="99"/>
      <c r="J38" s="99"/>
      <c r="K38" s="412">
        <f>SUM(K29:K37)</f>
        <v>2.4753625</v>
      </c>
      <c r="L38" s="300"/>
      <c r="M38" s="708"/>
      <c r="N38" s="708"/>
      <c r="O38" s="708"/>
      <c r="P38" s="294">
        <f>SUM(P29:P37)</f>
        <v>0.035699999999999996</v>
      </c>
      <c r="Q38" s="572"/>
    </row>
    <row r="39" spans="1:16" ht="13.5" thickTop="1">
      <c r="A39" s="52"/>
      <c r="B39" s="2"/>
      <c r="C39" s="89"/>
      <c r="D39" s="52"/>
      <c r="E39" s="89"/>
      <c r="F39" s="9"/>
      <c r="G39" s="9"/>
      <c r="H39" s="9"/>
      <c r="I39" s="9"/>
      <c r="J39" s="9"/>
      <c r="K39" s="10"/>
      <c r="L39" s="301"/>
      <c r="M39" s="561"/>
      <c r="N39" s="561"/>
      <c r="O39" s="561"/>
      <c r="P39" s="561"/>
    </row>
    <row r="40" spans="11:16" ht="12.75">
      <c r="K40" s="561"/>
      <c r="L40" s="561"/>
      <c r="M40" s="561"/>
      <c r="N40" s="561"/>
      <c r="O40" s="561"/>
      <c r="P40" s="561"/>
    </row>
    <row r="41" spans="7:16" ht="12.75">
      <c r="G41" s="709"/>
      <c r="K41" s="561"/>
      <c r="L41" s="561"/>
      <c r="M41" s="561"/>
      <c r="N41" s="561"/>
      <c r="O41" s="561"/>
      <c r="P41" s="561"/>
    </row>
    <row r="42" spans="2:16" ht="21.75">
      <c r="B42" s="181" t="s">
        <v>332</v>
      </c>
      <c r="K42" s="710">
        <f>K20</f>
        <v>-0.14504999999999996</v>
      </c>
      <c r="L42" s="711"/>
      <c r="M42" s="711"/>
      <c r="N42" s="711"/>
      <c r="O42" s="711"/>
      <c r="P42" s="710">
        <f>P20</f>
        <v>-0.0132</v>
      </c>
    </row>
    <row r="43" spans="2:16" ht="21.75">
      <c r="B43" s="181" t="s">
        <v>333</v>
      </c>
      <c r="K43" s="710">
        <f>K26</f>
        <v>-1.3770499999999999</v>
      </c>
      <c r="L43" s="711"/>
      <c r="M43" s="711"/>
      <c r="N43" s="711"/>
      <c r="O43" s="711"/>
      <c r="P43" s="710">
        <f>P26</f>
        <v>0</v>
      </c>
    </row>
    <row r="44" spans="2:16" ht="21.75">
      <c r="B44" s="181" t="s">
        <v>334</v>
      </c>
      <c r="K44" s="710">
        <f>K38</f>
        <v>2.4753625</v>
      </c>
      <c r="L44" s="711"/>
      <c r="M44" s="711"/>
      <c r="N44" s="711"/>
      <c r="O44" s="711"/>
      <c r="P44" s="712">
        <f>P38</f>
        <v>0.035699999999999996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1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1.00390625" style="0" customWidth="1"/>
    <col min="8" max="8" width="12.00390625" style="0" customWidth="1"/>
    <col min="9" max="9" width="8.71093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237</v>
      </c>
    </row>
    <row r="2" spans="1:16" ht="20.25">
      <c r="A2" s="308" t="s">
        <v>238</v>
      </c>
      <c r="P2" s="266" t="str">
        <f>NDPL!Q1</f>
        <v>JANUARY-2018</v>
      </c>
    </row>
    <row r="3" spans="1:9" ht="18">
      <c r="A3" s="177" t="s">
        <v>351</v>
      </c>
      <c r="B3" s="177"/>
      <c r="C3" s="254"/>
      <c r="D3" s="255"/>
      <c r="E3" s="255"/>
      <c r="F3" s="254"/>
      <c r="G3" s="254"/>
      <c r="H3" s="254"/>
      <c r="I3" s="254"/>
    </row>
    <row r="4" spans="1:16" ht="24" thickBot="1">
      <c r="A4" s="3"/>
      <c r="G4" s="17"/>
      <c r="H4" s="17"/>
      <c r="I4" s="45" t="s">
        <v>397</v>
      </c>
      <c r="J4" s="17"/>
      <c r="K4" s="17"/>
      <c r="L4" s="17"/>
      <c r="M4" s="17"/>
      <c r="N4" s="45" t="s">
        <v>398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01/02/2018</v>
      </c>
      <c r="H5" s="32" t="str">
        <f>NDPL!H5</f>
        <v>INTIAL READING 01/01/2017</v>
      </c>
      <c r="I5" s="32" t="s">
        <v>4</v>
      </c>
      <c r="J5" s="32" t="s">
        <v>5</v>
      </c>
      <c r="K5" s="32" t="s">
        <v>6</v>
      </c>
      <c r="L5" s="34" t="str">
        <f>NDPL!G5</f>
        <v>FINAL READING 01/02/2018</v>
      </c>
      <c r="M5" s="32" t="str">
        <f>NDPL!H5</f>
        <v>INTIAL READING 01/01/2017</v>
      </c>
      <c r="N5" s="32" t="s">
        <v>4</v>
      </c>
      <c r="O5" s="32" t="s">
        <v>5</v>
      </c>
      <c r="P5" s="33" t="s">
        <v>6</v>
      </c>
      <c r="Q5" s="33" t="s">
        <v>309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7" t="s">
        <v>283</v>
      </c>
      <c r="C8" s="426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8" t="s">
        <v>284</v>
      </c>
      <c r="C9" s="429" t="s">
        <v>278</v>
      </c>
      <c r="D9" s="119"/>
      <c r="E9" s="114"/>
      <c r="F9" s="116"/>
      <c r="G9" s="21"/>
      <c r="H9" s="17"/>
      <c r="I9" s="65"/>
      <c r="J9" s="65"/>
      <c r="K9" s="67"/>
      <c r="L9" s="176"/>
      <c r="M9" s="65"/>
      <c r="N9" s="65"/>
      <c r="O9" s="65"/>
      <c r="P9" s="67"/>
      <c r="Q9" s="146"/>
    </row>
    <row r="10" spans="1:17" s="453" customFormat="1" ht="20.25">
      <c r="A10" s="418">
        <v>1</v>
      </c>
      <c r="B10" s="547" t="s">
        <v>279</v>
      </c>
      <c r="C10" s="426">
        <v>5295181</v>
      </c>
      <c r="D10" s="444" t="s">
        <v>12</v>
      </c>
      <c r="E10" s="114" t="s">
        <v>355</v>
      </c>
      <c r="F10" s="548">
        <v>1000</v>
      </c>
      <c r="G10" s="449">
        <v>19519</v>
      </c>
      <c r="H10" s="450">
        <v>13911</v>
      </c>
      <c r="I10" s="450">
        <f>G10-H10</f>
        <v>5608</v>
      </c>
      <c r="J10" s="450">
        <f>$F10*I10</f>
        <v>5608000</v>
      </c>
      <c r="K10" s="450">
        <f>J10/1000000</f>
        <v>5.608</v>
      </c>
      <c r="L10" s="449">
        <v>999997</v>
      </c>
      <c r="M10" s="450">
        <v>999997</v>
      </c>
      <c r="N10" s="451">
        <f>L10-M10</f>
        <v>0</v>
      </c>
      <c r="O10" s="451">
        <f>$F10*N10</f>
        <v>0</v>
      </c>
      <c r="P10" s="549">
        <f>O10/1000000</f>
        <v>0</v>
      </c>
      <c r="Q10" s="457" t="s">
        <v>454</v>
      </c>
    </row>
    <row r="11" spans="1:17" s="453" customFormat="1" ht="20.25">
      <c r="A11" s="418">
        <v>2</v>
      </c>
      <c r="B11" s="547" t="s">
        <v>281</v>
      </c>
      <c r="C11" s="426">
        <v>4864886</v>
      </c>
      <c r="D11" s="444" t="s">
        <v>12</v>
      </c>
      <c r="E11" s="114" t="s">
        <v>355</v>
      </c>
      <c r="F11" s="548">
        <v>5000</v>
      </c>
      <c r="G11" s="449">
        <v>11379</v>
      </c>
      <c r="H11" s="450">
        <v>10318</v>
      </c>
      <c r="I11" s="450">
        <f>G11-H11</f>
        <v>1061</v>
      </c>
      <c r="J11" s="450">
        <f>$F11*I11</f>
        <v>5305000</v>
      </c>
      <c r="K11" s="450">
        <f>J11/1000000</f>
        <v>5.305</v>
      </c>
      <c r="L11" s="449">
        <v>80</v>
      </c>
      <c r="M11" s="450">
        <v>80</v>
      </c>
      <c r="N11" s="451">
        <f>L11-M11</f>
        <v>0</v>
      </c>
      <c r="O11" s="451">
        <f>$F11*N11</f>
        <v>0</v>
      </c>
      <c r="P11" s="549">
        <f>O11/1000000</f>
        <v>0</v>
      </c>
      <c r="Q11" s="457"/>
    </row>
    <row r="12" spans="1:17" ht="14.25">
      <c r="A12" s="92"/>
      <c r="B12" s="123"/>
      <c r="C12" s="104"/>
      <c r="D12" s="444"/>
      <c r="E12" s="121"/>
      <c r="F12" s="122"/>
      <c r="G12" s="126"/>
      <c r="H12" s="127"/>
      <c r="I12" s="65"/>
      <c r="J12" s="65"/>
      <c r="K12" s="67"/>
      <c r="L12" s="176"/>
      <c r="M12" s="65"/>
      <c r="N12" s="65"/>
      <c r="O12" s="65"/>
      <c r="P12" s="67"/>
      <c r="Q12" s="146"/>
    </row>
    <row r="13" spans="1:17" ht="14.25">
      <c r="A13" s="92"/>
      <c r="B13" s="120"/>
      <c r="C13" s="104"/>
      <c r="D13" s="444"/>
      <c r="E13" s="121"/>
      <c r="F13" s="122"/>
      <c r="G13" s="126"/>
      <c r="H13" s="127"/>
      <c r="I13" s="65"/>
      <c r="J13" s="65"/>
      <c r="K13" s="67"/>
      <c r="L13" s="176"/>
      <c r="M13" s="65"/>
      <c r="N13" s="65"/>
      <c r="O13" s="65"/>
      <c r="P13" s="67"/>
      <c r="Q13" s="146"/>
    </row>
    <row r="14" spans="1:17" ht="18">
      <c r="A14" s="92"/>
      <c r="B14" s="120"/>
      <c r="C14" s="104"/>
      <c r="D14" s="444"/>
      <c r="E14" s="121"/>
      <c r="F14" s="122"/>
      <c r="G14" s="126"/>
      <c r="H14" s="439" t="s">
        <v>318</v>
      </c>
      <c r="I14" s="421"/>
      <c r="J14" s="289"/>
      <c r="K14" s="422">
        <f>SUM(K10:K11)</f>
        <v>10.913</v>
      </c>
      <c r="L14" s="176"/>
      <c r="M14" s="440" t="s">
        <v>318</v>
      </c>
      <c r="N14" s="423"/>
      <c r="O14" s="419"/>
      <c r="P14" s="424">
        <f>SUM(P10:P11)</f>
        <v>0</v>
      </c>
      <c r="Q14" s="146"/>
    </row>
    <row r="15" spans="1:17" ht="18">
      <c r="A15" s="92"/>
      <c r="B15" s="305"/>
      <c r="C15" s="304"/>
      <c r="D15" s="444"/>
      <c r="E15" s="121"/>
      <c r="F15" s="122"/>
      <c r="G15" s="126"/>
      <c r="H15" s="127"/>
      <c r="I15" s="65"/>
      <c r="J15" s="65"/>
      <c r="K15" s="67"/>
      <c r="L15" s="176"/>
      <c r="M15" s="65"/>
      <c r="N15" s="65"/>
      <c r="O15" s="65"/>
      <c r="P15" s="67"/>
      <c r="Q15" s="146"/>
    </row>
    <row r="16" spans="1:17" ht="18">
      <c r="A16" s="21"/>
      <c r="B16" s="17"/>
      <c r="C16" s="17"/>
      <c r="D16" s="17"/>
      <c r="E16" s="17"/>
      <c r="F16" s="17"/>
      <c r="G16" s="21"/>
      <c r="H16" s="442"/>
      <c r="I16" s="441"/>
      <c r="J16" s="388"/>
      <c r="K16" s="425"/>
      <c r="L16" s="21"/>
      <c r="M16" s="442"/>
      <c r="N16" s="425"/>
      <c r="O16" s="388"/>
      <c r="P16" s="425"/>
      <c r="Q16" s="146"/>
    </row>
    <row r="17" spans="1:17" ht="12.75">
      <c r="A17" s="21"/>
      <c r="B17" s="17"/>
      <c r="C17" s="17"/>
      <c r="D17" s="17"/>
      <c r="E17" s="17"/>
      <c r="F17" s="17"/>
      <c r="G17" s="21"/>
      <c r="H17" s="17"/>
      <c r="I17" s="17"/>
      <c r="J17" s="17"/>
      <c r="K17" s="17"/>
      <c r="L17" s="21"/>
      <c r="M17" s="17"/>
      <c r="N17" s="17"/>
      <c r="O17" s="17"/>
      <c r="P17" s="98"/>
      <c r="Q17" s="146"/>
    </row>
    <row r="18" spans="1:17" ht="13.5" thickBot="1">
      <c r="A18" s="25"/>
      <c r="B18" s="26"/>
      <c r="C18" s="26"/>
      <c r="D18" s="26"/>
      <c r="E18" s="26"/>
      <c r="F18" s="26"/>
      <c r="G18" s="25"/>
      <c r="H18" s="26"/>
      <c r="I18" s="190"/>
      <c r="J18" s="26"/>
      <c r="K18" s="191"/>
      <c r="L18" s="25"/>
      <c r="M18" s="26"/>
      <c r="N18" s="190"/>
      <c r="O18" s="26"/>
      <c r="P18" s="191"/>
      <c r="Q18" s="147"/>
    </row>
    <row r="19" ht="13.5" thickTop="1"/>
    <row r="23" spans="1:16" ht="18">
      <c r="A23" s="430" t="s">
        <v>286</v>
      </c>
      <c r="B23" s="178"/>
      <c r="C23" s="178"/>
      <c r="D23" s="178"/>
      <c r="E23" s="178"/>
      <c r="F23" s="178"/>
      <c r="K23" s="128">
        <f>(K14+K16)</f>
        <v>10.913</v>
      </c>
      <c r="L23" s="129"/>
      <c r="M23" s="129"/>
      <c r="N23" s="129"/>
      <c r="O23" s="129"/>
      <c r="P23" s="128">
        <f>(P14+P16)</f>
        <v>0</v>
      </c>
    </row>
    <row r="26" spans="1:2" ht="18">
      <c r="A26" s="430" t="s">
        <v>287</v>
      </c>
      <c r="B26" s="430" t="s">
        <v>288</v>
      </c>
    </row>
    <row r="27" spans="1:16" ht="18">
      <c r="A27" s="192"/>
      <c r="B27" s="192"/>
      <c r="H27" s="150" t="s">
        <v>289</v>
      </c>
      <c r="I27" s="178"/>
      <c r="J27" s="150"/>
      <c r="K27" s="264">
        <v>0</v>
      </c>
      <c r="L27" s="264"/>
      <c r="M27" s="264"/>
      <c r="N27" s="264"/>
      <c r="O27" s="264"/>
      <c r="P27" s="264">
        <v>0</v>
      </c>
    </row>
    <row r="28" spans="8:16" ht="18">
      <c r="H28" s="150" t="s">
        <v>290</v>
      </c>
      <c r="I28" s="178"/>
      <c r="J28" s="150"/>
      <c r="K28" s="264">
        <f>BRPL!K18</f>
        <v>0</v>
      </c>
      <c r="L28" s="264"/>
      <c r="M28" s="264"/>
      <c r="N28" s="264"/>
      <c r="O28" s="264"/>
      <c r="P28" s="264">
        <f>BRPL!P18</f>
        <v>0</v>
      </c>
    </row>
    <row r="29" spans="8:16" ht="18">
      <c r="H29" s="150" t="s">
        <v>291</v>
      </c>
      <c r="I29" s="178"/>
      <c r="J29" s="150"/>
      <c r="K29" s="178">
        <f>BYPL!K31</f>
        <v>-3.763</v>
      </c>
      <c r="L29" s="178"/>
      <c r="M29" s="431"/>
      <c r="N29" s="178"/>
      <c r="O29" s="178"/>
      <c r="P29" s="178">
        <f>BYPL!P31</f>
        <v>-3.8258</v>
      </c>
    </row>
    <row r="30" spans="8:16" ht="18">
      <c r="H30" s="150" t="s">
        <v>292</v>
      </c>
      <c r="I30" s="178"/>
      <c r="J30" s="150"/>
      <c r="K30" s="178">
        <f>NDMC!K33</f>
        <v>-2.4610000000000003</v>
      </c>
      <c r="L30" s="178"/>
      <c r="M30" s="178"/>
      <c r="N30" s="178"/>
      <c r="O30" s="178"/>
      <c r="P30" s="178">
        <f>NDMC!P33</f>
        <v>0</v>
      </c>
    </row>
    <row r="31" spans="8:16" ht="18">
      <c r="H31" s="150" t="s">
        <v>293</v>
      </c>
      <c r="I31" s="178"/>
      <c r="J31" s="150"/>
      <c r="K31" s="178"/>
      <c r="L31" s="178"/>
      <c r="M31" s="178"/>
      <c r="N31" s="178"/>
      <c r="O31" s="178"/>
      <c r="P31" s="178"/>
    </row>
    <row r="32" spans="8:16" ht="18">
      <c r="H32" s="432" t="s">
        <v>294</v>
      </c>
      <c r="I32" s="150"/>
      <c r="J32" s="150"/>
      <c r="K32" s="150">
        <f>SUM(K27:K31)</f>
        <v>-6.224</v>
      </c>
      <c r="L32" s="178"/>
      <c r="M32" s="178"/>
      <c r="N32" s="178"/>
      <c r="O32" s="178"/>
      <c r="P32" s="150">
        <f>SUM(P27:P31)</f>
        <v>-3.8258</v>
      </c>
    </row>
    <row r="33" spans="8:16" ht="18">
      <c r="H33" s="178"/>
      <c r="I33" s="178"/>
      <c r="J33" s="178"/>
      <c r="K33" s="178"/>
      <c r="L33" s="178"/>
      <c r="M33" s="178"/>
      <c r="N33" s="178"/>
      <c r="O33" s="178"/>
      <c r="P33" s="178"/>
    </row>
    <row r="34" spans="1:16" ht="18">
      <c r="A34" s="430" t="s">
        <v>319</v>
      </c>
      <c r="B34" s="106"/>
      <c r="C34" s="106"/>
      <c r="D34" s="106"/>
      <c r="E34" s="106"/>
      <c r="F34" s="106"/>
      <c r="G34" s="106"/>
      <c r="H34" s="150"/>
      <c r="I34" s="433"/>
      <c r="J34" s="150"/>
      <c r="K34" s="433">
        <f>K23+K32</f>
        <v>4.689</v>
      </c>
      <c r="L34" s="178"/>
      <c r="M34" s="178"/>
      <c r="N34" s="178"/>
      <c r="O34" s="178"/>
      <c r="P34" s="433">
        <f>P23+P32</f>
        <v>-3.8258</v>
      </c>
    </row>
    <row r="35" spans="1:10" ht="18">
      <c r="A35" s="150"/>
      <c r="B35" s="105"/>
      <c r="C35" s="106"/>
      <c r="D35" s="106"/>
      <c r="E35" s="106"/>
      <c r="F35" s="106"/>
      <c r="G35" s="106"/>
      <c r="H35" s="106"/>
      <c r="I35" s="131"/>
      <c r="J35" s="106"/>
    </row>
    <row r="36" spans="1:10" ht="18">
      <c r="A36" s="432" t="s">
        <v>295</v>
      </c>
      <c r="B36" s="150" t="s">
        <v>296</v>
      </c>
      <c r="C36" s="106"/>
      <c r="D36" s="106"/>
      <c r="E36" s="106"/>
      <c r="F36" s="106"/>
      <c r="G36" s="106"/>
      <c r="H36" s="106"/>
      <c r="I36" s="131"/>
      <c r="J36" s="106"/>
    </row>
    <row r="37" spans="1:10" ht="12.75">
      <c r="A37" s="130"/>
      <c r="B37" s="105"/>
      <c r="C37" s="106"/>
      <c r="D37" s="106"/>
      <c r="E37" s="106"/>
      <c r="F37" s="106"/>
      <c r="G37" s="106"/>
      <c r="H37" s="106"/>
      <c r="I37" s="131"/>
      <c r="J37" s="106"/>
    </row>
    <row r="38" spans="1:16" ht="18">
      <c r="A38" s="434" t="s">
        <v>297</v>
      </c>
      <c r="B38" s="435" t="s">
        <v>298</v>
      </c>
      <c r="C38" s="436" t="s">
        <v>299</v>
      </c>
      <c r="D38" s="435"/>
      <c r="E38" s="435"/>
      <c r="F38" s="435"/>
      <c r="G38" s="388">
        <v>31.6274</v>
      </c>
      <c r="H38" s="435" t="s">
        <v>300</v>
      </c>
      <c r="I38" s="435"/>
      <c r="J38" s="437"/>
      <c r="K38" s="435">
        <f>($K$34*G38)/100</f>
        <v>1.483008786</v>
      </c>
      <c r="L38" s="435"/>
      <c r="M38" s="435"/>
      <c r="N38" s="435"/>
      <c r="O38" s="435"/>
      <c r="P38" s="435">
        <f>($P$34*G38)/100</f>
        <v>-1.2100010692</v>
      </c>
    </row>
    <row r="39" spans="1:16" ht="18">
      <c r="A39" s="434" t="s">
        <v>301</v>
      </c>
      <c r="B39" s="435" t="s">
        <v>356</v>
      </c>
      <c r="C39" s="436" t="s">
        <v>299</v>
      </c>
      <c r="D39" s="435"/>
      <c r="E39" s="435"/>
      <c r="F39" s="435"/>
      <c r="G39" s="388">
        <v>40.8073</v>
      </c>
      <c r="H39" s="435" t="s">
        <v>300</v>
      </c>
      <c r="I39" s="435"/>
      <c r="J39" s="437"/>
      <c r="K39" s="435">
        <f>($K$34*G39)/100</f>
        <v>1.913454297</v>
      </c>
      <c r="L39" s="435"/>
      <c r="M39" s="435"/>
      <c r="N39" s="435"/>
      <c r="O39" s="435"/>
      <c r="P39" s="435">
        <f>($P$34*G39)/100</f>
        <v>-1.5612056834</v>
      </c>
    </row>
    <row r="40" spans="1:16" ht="18">
      <c r="A40" s="434" t="s">
        <v>302</v>
      </c>
      <c r="B40" s="435" t="s">
        <v>357</v>
      </c>
      <c r="C40" s="436" t="s">
        <v>299</v>
      </c>
      <c r="D40" s="435"/>
      <c r="E40" s="435"/>
      <c r="F40" s="435"/>
      <c r="G40" s="388">
        <v>21.6379</v>
      </c>
      <c r="H40" s="435" t="s">
        <v>300</v>
      </c>
      <c r="I40" s="435"/>
      <c r="J40" s="437"/>
      <c r="K40" s="435">
        <f>($K$34*G40)/100</f>
        <v>1.0146011309999998</v>
      </c>
      <c r="L40" s="435"/>
      <c r="M40" s="435"/>
      <c r="N40" s="435"/>
      <c r="O40" s="435"/>
      <c r="P40" s="435">
        <f>($P$34*G40)/100</f>
        <v>-0.8278227781999999</v>
      </c>
    </row>
    <row r="41" spans="1:16" ht="18">
      <c r="A41" s="434" t="s">
        <v>303</v>
      </c>
      <c r="B41" s="435" t="s">
        <v>358</v>
      </c>
      <c r="C41" s="436" t="s">
        <v>299</v>
      </c>
      <c r="D41" s="435"/>
      <c r="E41" s="435"/>
      <c r="F41" s="435"/>
      <c r="G41" s="388">
        <v>4.8376</v>
      </c>
      <c r="H41" s="435" t="s">
        <v>300</v>
      </c>
      <c r="I41" s="435"/>
      <c r="J41" s="437"/>
      <c r="K41" s="435">
        <f>($K$34*G41)/100</f>
        <v>0.22683506400000003</v>
      </c>
      <c r="L41" s="435"/>
      <c r="M41" s="435"/>
      <c r="N41" s="435"/>
      <c r="O41" s="435"/>
      <c r="P41" s="435">
        <f>($P$34*G41)/100</f>
        <v>-0.1850769008</v>
      </c>
    </row>
    <row r="42" spans="1:16" ht="18">
      <c r="A42" s="434" t="s">
        <v>304</v>
      </c>
      <c r="B42" s="435" t="s">
        <v>359</v>
      </c>
      <c r="C42" s="436" t="s">
        <v>299</v>
      </c>
      <c r="D42" s="435"/>
      <c r="E42" s="435"/>
      <c r="F42" s="435"/>
      <c r="G42" s="388">
        <v>1.0898</v>
      </c>
      <c r="H42" s="435" t="s">
        <v>300</v>
      </c>
      <c r="I42" s="435"/>
      <c r="J42" s="437"/>
      <c r="K42" s="435">
        <f>($K$34*G42)/100</f>
        <v>0.051100722</v>
      </c>
      <c r="L42" s="435"/>
      <c r="M42" s="435"/>
      <c r="N42" s="435"/>
      <c r="O42" s="435"/>
      <c r="P42" s="435">
        <f>($P$34*G42)/100</f>
        <v>-0.041693568400000006</v>
      </c>
    </row>
    <row r="43" spans="6:10" ht="12.75">
      <c r="F43" s="132"/>
      <c r="J43" s="133"/>
    </row>
    <row r="44" spans="1:10" ht="15">
      <c r="A44" s="438" t="s">
        <v>478</v>
      </c>
      <c r="F44" s="132"/>
      <c r="J44" s="133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W12" sqref="W12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6.0039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  <col min="17" max="17" width="5.140625" style="0" customWidth="1"/>
  </cols>
  <sheetData>
    <row r="1" spans="1:18" ht="68.25" customHeight="1" thickTop="1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56"/>
      <c r="R1" s="17"/>
    </row>
    <row r="2" spans="1:18" ht="30">
      <c r="A2" s="200"/>
      <c r="B2" s="17"/>
      <c r="C2" s="17"/>
      <c r="D2" s="17"/>
      <c r="E2" s="17"/>
      <c r="F2" s="17"/>
      <c r="G2" s="379" t="s">
        <v>354</v>
      </c>
      <c r="H2" s="17"/>
      <c r="I2" s="17"/>
      <c r="J2" s="17"/>
      <c r="K2" s="17"/>
      <c r="L2" s="17"/>
      <c r="M2" s="17"/>
      <c r="N2" s="17"/>
      <c r="O2" s="17"/>
      <c r="P2" s="17"/>
      <c r="Q2" s="257"/>
      <c r="R2" s="17"/>
    </row>
    <row r="3" spans="1:18" ht="26.25">
      <c r="A3" s="20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7"/>
      <c r="R3" s="17"/>
    </row>
    <row r="4" spans="1:18" ht="25.5">
      <c r="A4" s="20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7"/>
      <c r="R4" s="17"/>
    </row>
    <row r="5" spans="1:18" ht="23.25">
      <c r="A5" s="206"/>
      <c r="B5" s="17"/>
      <c r="C5" s="374" t="s">
        <v>384</v>
      </c>
      <c r="D5" s="17"/>
      <c r="E5" s="17"/>
      <c r="F5" s="17"/>
      <c r="G5" s="17"/>
      <c r="H5" s="17"/>
      <c r="I5" s="17"/>
      <c r="J5" s="17"/>
      <c r="K5" s="17"/>
      <c r="L5" s="203"/>
      <c r="M5" s="17"/>
      <c r="N5" s="17"/>
      <c r="O5" s="17"/>
      <c r="P5" s="17"/>
      <c r="Q5" s="257"/>
      <c r="R5" s="17"/>
    </row>
    <row r="6" spans="1:18" ht="18">
      <c r="A6" s="202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7"/>
      <c r="R6" s="17"/>
    </row>
    <row r="7" spans="1:18" ht="26.25">
      <c r="A7" s="200"/>
      <c r="B7" s="17"/>
      <c r="C7" s="17"/>
      <c r="D7" s="17"/>
      <c r="E7" s="17"/>
      <c r="F7" s="243" t="s">
        <v>470</v>
      </c>
      <c r="G7" s="17"/>
      <c r="H7" s="17"/>
      <c r="I7" s="17"/>
      <c r="J7" s="17"/>
      <c r="K7" s="17"/>
      <c r="L7" s="203"/>
      <c r="M7" s="17"/>
      <c r="N7" s="17"/>
      <c r="O7" s="17"/>
      <c r="P7" s="17"/>
      <c r="Q7" s="257"/>
      <c r="R7" s="17"/>
    </row>
    <row r="8" spans="1:18" ht="25.5">
      <c r="A8" s="201"/>
      <c r="B8" s="204"/>
      <c r="C8" s="17"/>
      <c r="D8" s="17"/>
      <c r="E8" s="17"/>
      <c r="F8" s="17"/>
      <c r="G8" s="17"/>
      <c r="H8" s="205"/>
      <c r="I8" s="17"/>
      <c r="J8" s="17"/>
      <c r="K8" s="17"/>
      <c r="L8" s="17"/>
      <c r="M8" s="17"/>
      <c r="N8" s="17"/>
      <c r="O8" s="17"/>
      <c r="P8" s="17"/>
      <c r="Q8" s="257"/>
      <c r="R8" s="17"/>
    </row>
    <row r="9" spans="1:18" ht="12.75">
      <c r="A9" s="206"/>
      <c r="B9" s="17"/>
      <c r="C9" s="17"/>
      <c r="D9" s="17"/>
      <c r="E9" s="17"/>
      <c r="F9" s="17"/>
      <c r="G9" s="17"/>
      <c r="H9" s="207"/>
      <c r="I9" s="17"/>
      <c r="J9" s="17"/>
      <c r="K9" s="17"/>
      <c r="L9" s="17"/>
      <c r="M9" s="17"/>
      <c r="N9" s="17"/>
      <c r="O9" s="17"/>
      <c r="P9" s="17"/>
      <c r="Q9" s="257"/>
      <c r="R9" s="17"/>
    </row>
    <row r="10" spans="1:18" ht="45.75" customHeight="1">
      <c r="A10" s="206"/>
      <c r="B10" s="250" t="s">
        <v>320</v>
      </c>
      <c r="C10" s="17"/>
      <c r="D10" s="17"/>
      <c r="E10" s="17"/>
      <c r="F10" s="17"/>
      <c r="G10" s="17"/>
      <c r="H10" s="207"/>
      <c r="I10" s="244"/>
      <c r="J10" s="64"/>
      <c r="K10" s="64"/>
      <c r="L10" s="64"/>
      <c r="M10" s="64"/>
      <c r="N10" s="244"/>
      <c r="O10" s="64"/>
      <c r="P10" s="64"/>
      <c r="Q10" s="257"/>
      <c r="R10" s="17"/>
    </row>
    <row r="11" spans="1:19" ht="20.25">
      <c r="A11" s="206"/>
      <c r="B11" s="17"/>
      <c r="C11" s="17"/>
      <c r="D11" s="17"/>
      <c r="E11" s="17"/>
      <c r="F11" s="17"/>
      <c r="G11" s="17"/>
      <c r="H11" s="210"/>
      <c r="I11" s="396" t="s">
        <v>339</v>
      </c>
      <c r="J11" s="245"/>
      <c r="K11" s="245"/>
      <c r="L11" s="245"/>
      <c r="M11" s="245"/>
      <c r="N11" s="396" t="s">
        <v>340</v>
      </c>
      <c r="O11" s="245"/>
      <c r="P11" s="245"/>
      <c r="Q11" s="368"/>
      <c r="R11" s="213"/>
      <c r="S11" s="193"/>
    </row>
    <row r="12" spans="1:18" ht="12.75">
      <c r="A12" s="206"/>
      <c r="B12" s="17"/>
      <c r="C12" s="17"/>
      <c r="D12" s="17"/>
      <c r="E12" s="17"/>
      <c r="F12" s="17"/>
      <c r="G12" s="17"/>
      <c r="H12" s="207"/>
      <c r="I12" s="242"/>
      <c r="J12" s="242"/>
      <c r="K12" s="242"/>
      <c r="L12" s="242"/>
      <c r="M12" s="242"/>
      <c r="N12" s="242"/>
      <c r="O12" s="242"/>
      <c r="P12" s="242"/>
      <c r="Q12" s="257"/>
      <c r="R12" s="17"/>
    </row>
    <row r="13" spans="1:18" ht="26.25">
      <c r="A13" s="373">
        <v>1</v>
      </c>
      <c r="B13" s="374" t="s">
        <v>321</v>
      </c>
      <c r="C13" s="375"/>
      <c r="D13" s="375"/>
      <c r="E13" s="372"/>
      <c r="F13" s="372"/>
      <c r="G13" s="209"/>
      <c r="H13" s="369"/>
      <c r="I13" s="370">
        <f>NDPL!K166</f>
        <v>-36.23882382399997</v>
      </c>
      <c r="J13" s="243"/>
      <c r="K13" s="243"/>
      <c r="L13" s="243"/>
      <c r="M13" s="369"/>
      <c r="N13" s="370">
        <f>NDPL!P166</f>
        <v>-1.1120475292</v>
      </c>
      <c r="O13" s="243"/>
      <c r="P13" s="243"/>
      <c r="Q13" s="257"/>
      <c r="R13" s="17"/>
    </row>
    <row r="14" spans="1:18" ht="26.25">
      <c r="A14" s="373"/>
      <c r="B14" s="374"/>
      <c r="C14" s="375"/>
      <c r="D14" s="375"/>
      <c r="E14" s="372"/>
      <c r="F14" s="372"/>
      <c r="G14" s="209"/>
      <c r="H14" s="369"/>
      <c r="I14" s="370"/>
      <c r="J14" s="243"/>
      <c r="K14" s="243"/>
      <c r="L14" s="243"/>
      <c r="M14" s="369"/>
      <c r="N14" s="370"/>
      <c r="O14" s="243"/>
      <c r="P14" s="243"/>
      <c r="Q14" s="257"/>
      <c r="R14" s="17"/>
    </row>
    <row r="15" spans="1:18" ht="26.25">
      <c r="A15" s="373"/>
      <c r="B15" s="374"/>
      <c r="C15" s="375"/>
      <c r="D15" s="375"/>
      <c r="E15" s="372"/>
      <c r="F15" s="372"/>
      <c r="G15" s="204"/>
      <c r="H15" s="369"/>
      <c r="I15" s="370"/>
      <c r="J15" s="243"/>
      <c r="K15" s="243"/>
      <c r="L15" s="243"/>
      <c r="M15" s="369"/>
      <c r="N15" s="370"/>
      <c r="O15" s="243"/>
      <c r="P15" s="243"/>
      <c r="Q15" s="257"/>
      <c r="R15" s="17"/>
    </row>
    <row r="16" spans="1:18" ht="23.25" customHeight="1">
      <c r="A16" s="373">
        <v>2</v>
      </c>
      <c r="B16" s="374" t="s">
        <v>322</v>
      </c>
      <c r="C16" s="375"/>
      <c r="D16" s="375"/>
      <c r="E16" s="372"/>
      <c r="F16" s="372"/>
      <c r="G16" s="209"/>
      <c r="H16" s="369"/>
      <c r="I16" s="370">
        <f>BRPL!K199</f>
        <v>-62.56910154500001</v>
      </c>
      <c r="J16" s="243"/>
      <c r="K16" s="243"/>
      <c r="L16" s="243"/>
      <c r="M16" s="369"/>
      <c r="N16" s="370">
        <f>BRPL!P199</f>
        <v>-7.8349673434000024</v>
      </c>
      <c r="O16" s="243"/>
      <c r="P16" s="243"/>
      <c r="Q16" s="257"/>
      <c r="R16" s="17"/>
    </row>
    <row r="17" spans="1:18" ht="26.25">
      <c r="A17" s="373"/>
      <c r="B17" s="374"/>
      <c r="C17" s="375"/>
      <c r="D17" s="375"/>
      <c r="E17" s="372"/>
      <c r="F17" s="372"/>
      <c r="G17" s="209"/>
      <c r="H17" s="369"/>
      <c r="I17" s="370"/>
      <c r="J17" s="243"/>
      <c r="K17" s="243"/>
      <c r="L17" s="243"/>
      <c r="M17" s="369"/>
      <c r="N17" s="370"/>
      <c r="O17" s="243"/>
      <c r="P17" s="243"/>
      <c r="Q17" s="257"/>
      <c r="R17" s="17"/>
    </row>
    <row r="18" spans="1:18" ht="26.25">
      <c r="A18" s="373"/>
      <c r="B18" s="374"/>
      <c r="C18" s="375"/>
      <c r="D18" s="375"/>
      <c r="E18" s="372"/>
      <c r="F18" s="372"/>
      <c r="G18" s="204"/>
      <c r="H18" s="369"/>
      <c r="I18" s="370"/>
      <c r="J18" s="243"/>
      <c r="K18" s="243"/>
      <c r="L18" s="243"/>
      <c r="M18" s="369"/>
      <c r="N18" s="370"/>
      <c r="O18" s="243"/>
      <c r="P18" s="243"/>
      <c r="Q18" s="257"/>
      <c r="R18" s="17"/>
    </row>
    <row r="19" spans="1:18" ht="23.25" customHeight="1">
      <c r="A19" s="373">
        <v>3</v>
      </c>
      <c r="B19" s="374" t="s">
        <v>323</v>
      </c>
      <c r="C19" s="375"/>
      <c r="D19" s="375"/>
      <c r="E19" s="372"/>
      <c r="F19" s="372"/>
      <c r="G19" s="209"/>
      <c r="H19" s="369"/>
      <c r="I19" s="370">
        <f>BYPL!K172</f>
        <v>-15.946537418999998</v>
      </c>
      <c r="J19" s="243"/>
      <c r="K19" s="243"/>
      <c r="L19" s="243"/>
      <c r="M19" s="369"/>
      <c r="N19" s="370">
        <f>BYPL!P172</f>
        <v>-4.436097478200001</v>
      </c>
      <c r="O19" s="243"/>
      <c r="P19" s="243"/>
      <c r="Q19" s="257"/>
      <c r="R19" s="17"/>
    </row>
    <row r="20" spans="1:18" ht="26.25">
      <c r="A20" s="373"/>
      <c r="B20" s="374"/>
      <c r="C20" s="375"/>
      <c r="D20" s="375"/>
      <c r="E20" s="372"/>
      <c r="F20" s="372"/>
      <c r="G20" s="209"/>
      <c r="H20" s="369"/>
      <c r="I20" s="370"/>
      <c r="J20" s="243"/>
      <c r="K20" s="243"/>
      <c r="L20" s="243"/>
      <c r="M20" s="369"/>
      <c r="N20" s="370"/>
      <c r="O20" s="243"/>
      <c r="P20" s="243"/>
      <c r="Q20" s="257"/>
      <c r="R20" s="17"/>
    </row>
    <row r="21" spans="1:18" ht="26.25">
      <c r="A21" s="373"/>
      <c r="B21" s="376"/>
      <c r="C21" s="376"/>
      <c r="D21" s="376"/>
      <c r="E21" s="265"/>
      <c r="F21" s="265"/>
      <c r="G21" s="103"/>
      <c r="H21" s="369"/>
      <c r="I21" s="370"/>
      <c r="J21" s="243"/>
      <c r="K21" s="243"/>
      <c r="L21" s="243"/>
      <c r="M21" s="369"/>
      <c r="N21" s="370"/>
      <c r="O21" s="243"/>
      <c r="P21" s="243"/>
      <c r="Q21" s="257"/>
      <c r="R21" s="17"/>
    </row>
    <row r="22" spans="1:18" ht="26.25">
      <c r="A22" s="373">
        <v>4</v>
      </c>
      <c r="B22" s="374" t="s">
        <v>324</v>
      </c>
      <c r="C22" s="376"/>
      <c r="D22" s="376"/>
      <c r="E22" s="265"/>
      <c r="F22" s="265"/>
      <c r="G22" s="209"/>
      <c r="H22" s="369"/>
      <c r="I22" s="370">
        <f>NDMC!K86</f>
        <v>-3.948443586000002</v>
      </c>
      <c r="J22" s="243"/>
      <c r="K22" s="243"/>
      <c r="L22" s="243"/>
      <c r="M22" s="369"/>
      <c r="N22" s="370">
        <f>NDMC!P86</f>
        <v>-0.07617690079999999</v>
      </c>
      <c r="O22" s="243"/>
      <c r="P22" s="243"/>
      <c r="Q22" s="257"/>
      <c r="R22" s="17"/>
    </row>
    <row r="23" spans="1:18" ht="26.25">
      <c r="A23" s="373"/>
      <c r="B23" s="374"/>
      <c r="C23" s="376"/>
      <c r="D23" s="376"/>
      <c r="E23" s="265"/>
      <c r="F23" s="265"/>
      <c r="G23" s="209"/>
      <c r="H23" s="369"/>
      <c r="I23" s="370"/>
      <c r="J23" s="243"/>
      <c r="K23" s="243"/>
      <c r="L23" s="243"/>
      <c r="M23" s="369"/>
      <c r="N23" s="370"/>
      <c r="O23" s="243"/>
      <c r="P23" s="243"/>
      <c r="Q23" s="257"/>
      <c r="R23" s="17"/>
    </row>
    <row r="24" spans="1:18" ht="26.25">
      <c r="A24" s="373"/>
      <c r="B24" s="376"/>
      <c r="C24" s="376"/>
      <c r="D24" s="376"/>
      <c r="E24" s="265"/>
      <c r="F24" s="265"/>
      <c r="G24" s="103"/>
      <c r="H24" s="369"/>
      <c r="I24" s="370"/>
      <c r="J24" s="243"/>
      <c r="K24" s="243"/>
      <c r="L24" s="243"/>
      <c r="M24" s="369"/>
      <c r="N24" s="370"/>
      <c r="O24" s="243"/>
      <c r="P24" s="243"/>
      <c r="Q24" s="257"/>
      <c r="R24" s="17"/>
    </row>
    <row r="25" spans="1:18" ht="26.25">
      <c r="A25" s="373">
        <v>5</v>
      </c>
      <c r="B25" s="374" t="s">
        <v>325</v>
      </c>
      <c r="C25" s="376"/>
      <c r="D25" s="376"/>
      <c r="E25" s="265"/>
      <c r="F25" s="265"/>
      <c r="G25" s="209"/>
      <c r="H25" s="369" t="s">
        <v>353</v>
      </c>
      <c r="I25" s="370">
        <f>MES!K58</f>
        <v>0.43800072199999995</v>
      </c>
      <c r="J25" s="243"/>
      <c r="K25" s="243"/>
      <c r="L25" s="243"/>
      <c r="M25" s="369" t="s">
        <v>353</v>
      </c>
      <c r="N25" s="370">
        <f>MES!P58</f>
        <v>0.21480643160000001</v>
      </c>
      <c r="O25" s="243"/>
      <c r="P25" s="243"/>
      <c r="Q25" s="257"/>
      <c r="R25" s="17"/>
    </row>
    <row r="26" spans="1:18" ht="20.25">
      <c r="A26" s="206"/>
      <c r="B26" s="17"/>
      <c r="C26" s="17"/>
      <c r="D26" s="17"/>
      <c r="E26" s="17"/>
      <c r="F26" s="17"/>
      <c r="G26" s="17"/>
      <c r="H26" s="208"/>
      <c r="I26" s="371"/>
      <c r="J26" s="241"/>
      <c r="K26" s="241"/>
      <c r="L26" s="241"/>
      <c r="M26" s="241"/>
      <c r="N26" s="241"/>
      <c r="O26" s="241"/>
      <c r="P26" s="241"/>
      <c r="Q26" s="257"/>
      <c r="R26" s="17"/>
    </row>
    <row r="27" spans="1:18" ht="18">
      <c r="A27" s="202"/>
      <c r="B27" s="180"/>
      <c r="C27" s="211"/>
      <c r="D27" s="211"/>
      <c r="E27" s="211"/>
      <c r="F27" s="211"/>
      <c r="G27" s="212"/>
      <c r="H27" s="208"/>
      <c r="I27" s="17"/>
      <c r="J27" s="17"/>
      <c r="K27" s="17"/>
      <c r="L27" s="17"/>
      <c r="M27" s="17"/>
      <c r="N27" s="17"/>
      <c r="O27" s="17"/>
      <c r="P27" s="17"/>
      <c r="Q27" s="257"/>
      <c r="R27" s="17"/>
    </row>
    <row r="28" spans="1:18" ht="15">
      <c r="A28" s="206"/>
      <c r="B28" s="17"/>
      <c r="C28" s="17"/>
      <c r="D28" s="17"/>
      <c r="E28" s="17"/>
      <c r="F28" s="17"/>
      <c r="G28" s="17"/>
      <c r="H28" s="208"/>
      <c r="I28" s="17"/>
      <c r="J28" s="17"/>
      <c r="K28" s="17"/>
      <c r="L28" s="17"/>
      <c r="M28" s="17"/>
      <c r="N28" s="17"/>
      <c r="O28" s="17"/>
      <c r="P28" s="17"/>
      <c r="Q28" s="257"/>
      <c r="R28" s="17"/>
    </row>
    <row r="29" spans="1:18" ht="54" customHeight="1" thickBot="1">
      <c r="A29" s="367" t="s">
        <v>326</v>
      </c>
      <c r="B29" s="246"/>
      <c r="C29" s="246"/>
      <c r="D29" s="246"/>
      <c r="E29" s="246"/>
      <c r="F29" s="246"/>
      <c r="G29" s="246"/>
      <c r="H29" s="247"/>
      <c r="I29" s="247"/>
      <c r="J29" s="247"/>
      <c r="K29" s="247"/>
      <c r="L29" s="247"/>
      <c r="M29" s="247"/>
      <c r="N29" s="247"/>
      <c r="O29" s="247"/>
      <c r="P29" s="247"/>
      <c r="Q29" s="258"/>
      <c r="R29" s="17"/>
    </row>
    <row r="30" spans="1:9" ht="13.5" thickTop="1">
      <c r="A30" s="199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11" t="s">
        <v>352</v>
      </c>
      <c r="B33" s="17"/>
      <c r="C33" s="17"/>
      <c r="D33" s="17"/>
      <c r="E33" s="366"/>
      <c r="F33" s="366"/>
      <c r="G33" s="17"/>
      <c r="H33" s="17"/>
      <c r="I33" s="17"/>
    </row>
    <row r="34" spans="1:9" ht="15">
      <c r="A34" s="235"/>
      <c r="B34" s="235"/>
      <c r="C34" s="235"/>
      <c r="D34" s="235"/>
      <c r="E34" s="366"/>
      <c r="F34" s="366"/>
      <c r="G34" s="17"/>
      <c r="H34" s="17"/>
      <c r="I34" s="17"/>
    </row>
    <row r="35" spans="1:9" s="366" customFormat="1" ht="15" customHeight="1">
      <c r="A35" s="378" t="s">
        <v>360</v>
      </c>
      <c r="E35"/>
      <c r="F35"/>
      <c r="G35" s="235"/>
      <c r="H35" s="235"/>
      <c r="I35" s="235"/>
    </row>
    <row r="36" spans="1:9" s="366" customFormat="1" ht="15" customHeight="1">
      <c r="A36" s="378"/>
      <c r="E36"/>
      <c r="F36"/>
      <c r="H36" s="235"/>
      <c r="I36" s="235"/>
    </row>
    <row r="37" spans="1:9" s="366" customFormat="1" ht="15" customHeight="1">
      <c r="A37" s="378" t="s">
        <v>361</v>
      </c>
      <c r="E37"/>
      <c r="F37"/>
      <c r="I37" s="235"/>
    </row>
    <row r="38" spans="1:9" s="366" customFormat="1" ht="15" customHeight="1">
      <c r="A38" s="377"/>
      <c r="E38"/>
      <c r="F38"/>
      <c r="I38" s="235"/>
    </row>
    <row r="39" spans="1:9" s="366" customFormat="1" ht="15" customHeight="1">
      <c r="A39" s="378"/>
      <c r="E39"/>
      <c r="F39"/>
      <c r="I39" s="235"/>
    </row>
    <row r="40" spans="1:6" s="366" customFormat="1" ht="15" customHeight="1">
      <c r="A40" s="378"/>
      <c r="B40" s="365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A7" sqref="A7:IV7"/>
    </sheetView>
  </sheetViews>
  <sheetFormatPr defaultColWidth="9.140625" defaultRowHeight="12.75"/>
  <cols>
    <col min="1" max="1" width="6.8515625" style="453" customWidth="1"/>
    <col min="2" max="2" width="12.00390625" style="453" customWidth="1"/>
    <col min="3" max="3" width="9.8515625" style="453" bestFit="1" customWidth="1"/>
    <col min="4" max="5" width="9.140625" style="453" customWidth="1"/>
    <col min="6" max="6" width="9.28125" style="453" bestFit="1" customWidth="1"/>
    <col min="7" max="7" width="13.00390625" style="453" customWidth="1"/>
    <col min="8" max="8" width="12.140625" style="453" customWidth="1"/>
    <col min="9" max="9" width="9.28125" style="453" bestFit="1" customWidth="1"/>
    <col min="10" max="10" width="10.57421875" style="453" bestFit="1" customWidth="1"/>
    <col min="11" max="11" width="10.00390625" style="453" customWidth="1"/>
    <col min="12" max="13" width="11.8515625" style="453" customWidth="1"/>
    <col min="14" max="14" width="9.28125" style="453" bestFit="1" customWidth="1"/>
    <col min="15" max="15" width="10.57421875" style="453" bestFit="1" customWidth="1"/>
    <col min="16" max="16" width="12.7109375" style="453" customWidth="1"/>
    <col min="17" max="17" width="12.28125" style="453" customWidth="1"/>
    <col min="18" max="16384" width="9.140625" style="453" customWidth="1"/>
  </cols>
  <sheetData>
    <row r="1" spans="1:16" ht="24" thickBot="1">
      <c r="A1" s="3"/>
      <c r="G1" s="498"/>
      <c r="H1" s="498"/>
      <c r="I1" s="45" t="s">
        <v>397</v>
      </c>
      <c r="J1" s="498"/>
      <c r="K1" s="498"/>
      <c r="L1" s="498"/>
      <c r="M1" s="498"/>
      <c r="N1" s="45" t="s">
        <v>398</v>
      </c>
      <c r="O1" s="498"/>
      <c r="P1" s="498"/>
    </row>
    <row r="2" spans="1:17" ht="39.75" thickBot="1" thickTop="1">
      <c r="A2" s="527" t="s">
        <v>8</v>
      </c>
      <c r="B2" s="528" t="s">
        <v>9</v>
      </c>
      <c r="C2" s="529" t="s">
        <v>1</v>
      </c>
      <c r="D2" s="529" t="s">
        <v>2</v>
      </c>
      <c r="E2" s="529" t="s">
        <v>3</v>
      </c>
      <c r="F2" s="529" t="s">
        <v>10</v>
      </c>
      <c r="G2" s="527" t="str">
        <f>NDPL!G5</f>
        <v>FINAL READING 01/02/2018</v>
      </c>
      <c r="H2" s="529" t="str">
        <f>NDPL!H5</f>
        <v>INTIAL READING 01/01/2017</v>
      </c>
      <c r="I2" s="529" t="s">
        <v>4</v>
      </c>
      <c r="J2" s="529" t="s">
        <v>5</v>
      </c>
      <c r="K2" s="529" t="s">
        <v>6</v>
      </c>
      <c r="L2" s="527" t="str">
        <f>NDPL!G5</f>
        <v>FINAL READING 01/02/2018</v>
      </c>
      <c r="M2" s="529" t="str">
        <f>NDPL!H5</f>
        <v>INTIAL READING 01/01/2017</v>
      </c>
      <c r="N2" s="529" t="s">
        <v>4</v>
      </c>
      <c r="O2" s="529" t="s">
        <v>5</v>
      </c>
      <c r="P2" s="553" t="s">
        <v>6</v>
      </c>
      <c r="Q2" s="713"/>
    </row>
    <row r="3" ht="14.25" thickBot="1" thickTop="1"/>
    <row r="4" spans="1:17" ht="13.5" thickTop="1">
      <c r="A4" s="466"/>
      <c r="B4" s="249" t="s">
        <v>341</v>
      </c>
      <c r="C4" s="465"/>
      <c r="D4" s="465"/>
      <c r="E4" s="465"/>
      <c r="F4" s="614"/>
      <c r="G4" s="466"/>
      <c r="H4" s="465"/>
      <c r="I4" s="465"/>
      <c r="J4" s="465"/>
      <c r="K4" s="614"/>
      <c r="L4" s="466"/>
      <c r="M4" s="465"/>
      <c r="N4" s="465"/>
      <c r="O4" s="465"/>
      <c r="P4" s="614"/>
      <c r="Q4" s="560"/>
    </row>
    <row r="5" spans="1:17" ht="12.75">
      <c r="A5" s="714"/>
      <c r="B5" s="123" t="s">
        <v>345</v>
      </c>
      <c r="C5" s="124" t="s">
        <v>278</v>
      </c>
      <c r="D5" s="498"/>
      <c r="E5" s="498"/>
      <c r="F5" s="707"/>
      <c r="G5" s="714"/>
      <c r="H5" s="498"/>
      <c r="I5" s="498"/>
      <c r="J5" s="498"/>
      <c r="K5" s="707"/>
      <c r="L5" s="714"/>
      <c r="M5" s="498"/>
      <c r="N5" s="498"/>
      <c r="O5" s="498"/>
      <c r="P5" s="707"/>
      <c r="Q5" s="457"/>
    </row>
    <row r="6" spans="1:17" ht="15">
      <c r="A6" s="497">
        <v>1</v>
      </c>
      <c r="B6" s="498" t="s">
        <v>342</v>
      </c>
      <c r="C6" s="499">
        <v>5100238</v>
      </c>
      <c r="D6" s="121" t="s">
        <v>12</v>
      </c>
      <c r="E6" s="121" t="s">
        <v>280</v>
      </c>
      <c r="F6" s="500">
        <v>750</v>
      </c>
      <c r="G6" s="333">
        <v>12307</v>
      </c>
      <c r="H6" s="269">
        <v>12397</v>
      </c>
      <c r="I6" s="392">
        <f>G6-H6</f>
        <v>-90</v>
      </c>
      <c r="J6" s="392">
        <f>$F6*I6</f>
        <v>-67500</v>
      </c>
      <c r="K6" s="480">
        <f>J6/1000000</f>
        <v>-0.0675</v>
      </c>
      <c r="L6" s="333">
        <v>999964</v>
      </c>
      <c r="M6" s="269">
        <v>999964</v>
      </c>
      <c r="N6" s="392">
        <f>L6-M6</f>
        <v>0</v>
      </c>
      <c r="O6" s="392">
        <f>$F6*N6</f>
        <v>0</v>
      </c>
      <c r="P6" s="480">
        <f>O6/1000000</f>
        <v>0</v>
      </c>
      <c r="Q6" s="469"/>
    </row>
    <row r="7" spans="1:17" ht="15">
      <c r="A7" s="497">
        <v>2</v>
      </c>
      <c r="B7" s="498" t="s">
        <v>343</v>
      </c>
      <c r="C7" s="499">
        <v>5295188</v>
      </c>
      <c r="D7" s="121" t="s">
        <v>12</v>
      </c>
      <c r="E7" s="121" t="s">
        <v>280</v>
      </c>
      <c r="F7" s="500">
        <v>1500</v>
      </c>
      <c r="G7" s="333">
        <v>998850</v>
      </c>
      <c r="H7" s="334">
        <v>998076</v>
      </c>
      <c r="I7" s="392">
        <f>G7-H7</f>
        <v>774</v>
      </c>
      <c r="J7" s="392">
        <f>$F7*I7</f>
        <v>1161000</v>
      </c>
      <c r="K7" s="480">
        <f>J7/1000000</f>
        <v>1.161</v>
      </c>
      <c r="L7" s="333">
        <v>0</v>
      </c>
      <c r="M7" s="334">
        <v>0</v>
      </c>
      <c r="N7" s="392">
        <f>L7-M7</f>
        <v>0</v>
      </c>
      <c r="O7" s="392">
        <f>$F7*N7</f>
        <v>0</v>
      </c>
      <c r="P7" s="480">
        <f>O7/1000000</f>
        <v>0</v>
      </c>
      <c r="Q7" s="457"/>
    </row>
    <row r="8" spans="1:17" s="546" customFormat="1" ht="15">
      <c r="A8" s="537">
        <v>3</v>
      </c>
      <c r="B8" s="538" t="s">
        <v>344</v>
      </c>
      <c r="C8" s="539">
        <v>4864840</v>
      </c>
      <c r="D8" s="540" t="s">
        <v>12</v>
      </c>
      <c r="E8" s="540" t="s">
        <v>280</v>
      </c>
      <c r="F8" s="541">
        <v>750</v>
      </c>
      <c r="G8" s="542">
        <v>852302</v>
      </c>
      <c r="H8" s="334">
        <v>852054</v>
      </c>
      <c r="I8" s="543">
        <f>G8-H8</f>
        <v>248</v>
      </c>
      <c r="J8" s="543">
        <f>$F8*I8</f>
        <v>186000</v>
      </c>
      <c r="K8" s="544">
        <f>J8/1000000</f>
        <v>0.186</v>
      </c>
      <c r="L8" s="542">
        <v>998641</v>
      </c>
      <c r="M8" s="334">
        <v>998641</v>
      </c>
      <c r="N8" s="543">
        <f>L8-M8</f>
        <v>0</v>
      </c>
      <c r="O8" s="543">
        <f>$F8*N8</f>
        <v>0</v>
      </c>
      <c r="P8" s="544">
        <f>O8/1000000</f>
        <v>0</v>
      </c>
      <c r="Q8" s="545"/>
    </row>
    <row r="9" spans="1:17" ht="12.75">
      <c r="A9" s="497"/>
      <c r="B9" s="498"/>
      <c r="C9" s="499"/>
      <c r="D9" s="498"/>
      <c r="E9" s="498"/>
      <c r="F9" s="500"/>
      <c r="G9" s="497"/>
      <c r="H9" s="499"/>
      <c r="I9" s="498"/>
      <c r="J9" s="498"/>
      <c r="K9" s="707"/>
      <c r="L9" s="497"/>
      <c r="M9" s="499"/>
      <c r="N9" s="498"/>
      <c r="O9" s="498"/>
      <c r="P9" s="707"/>
      <c r="Q9" s="457"/>
    </row>
    <row r="10" spans="1:17" ht="12.75">
      <c r="A10" s="714"/>
      <c r="B10" s="498"/>
      <c r="C10" s="498"/>
      <c r="D10" s="498"/>
      <c r="E10" s="498"/>
      <c r="F10" s="707"/>
      <c r="G10" s="497"/>
      <c r="H10" s="499"/>
      <c r="I10" s="498"/>
      <c r="J10" s="498"/>
      <c r="K10" s="707"/>
      <c r="L10" s="497"/>
      <c r="M10" s="499"/>
      <c r="N10" s="498"/>
      <c r="O10" s="498"/>
      <c r="P10" s="707"/>
      <c r="Q10" s="457"/>
    </row>
    <row r="11" spans="1:17" ht="12.75">
      <c r="A11" s="714"/>
      <c r="B11" s="498"/>
      <c r="C11" s="498"/>
      <c r="D11" s="498"/>
      <c r="E11" s="498"/>
      <c r="F11" s="707"/>
      <c r="G11" s="497"/>
      <c r="H11" s="499"/>
      <c r="I11" s="498"/>
      <c r="J11" s="498"/>
      <c r="K11" s="707"/>
      <c r="L11" s="497"/>
      <c r="M11" s="499"/>
      <c r="N11" s="498"/>
      <c r="O11" s="498"/>
      <c r="P11" s="707"/>
      <c r="Q11" s="457"/>
    </row>
    <row r="12" spans="1:17" ht="12.75">
      <c r="A12" s="714"/>
      <c r="B12" s="498"/>
      <c r="C12" s="498"/>
      <c r="D12" s="498"/>
      <c r="E12" s="498"/>
      <c r="F12" s="707"/>
      <c r="G12" s="497"/>
      <c r="H12" s="499"/>
      <c r="I12" s="124" t="s">
        <v>318</v>
      </c>
      <c r="J12" s="498"/>
      <c r="K12" s="555">
        <f>SUM(K6:K8)</f>
        <v>1.2795</v>
      </c>
      <c r="L12" s="497"/>
      <c r="M12" s="499"/>
      <c r="N12" s="124" t="s">
        <v>318</v>
      </c>
      <c r="O12" s="498"/>
      <c r="P12" s="555">
        <f>SUM(P6:P8)</f>
        <v>0</v>
      </c>
      <c r="Q12" s="457"/>
    </row>
    <row r="13" spans="1:17" ht="12.75">
      <c r="A13" s="714"/>
      <c r="B13" s="498"/>
      <c r="C13" s="498"/>
      <c r="D13" s="498"/>
      <c r="E13" s="498"/>
      <c r="F13" s="707"/>
      <c r="G13" s="497"/>
      <c r="H13" s="499"/>
      <c r="I13" s="302"/>
      <c r="J13" s="498"/>
      <c r="K13" s="189"/>
      <c r="L13" s="497"/>
      <c r="M13" s="499"/>
      <c r="N13" s="302"/>
      <c r="O13" s="498"/>
      <c r="P13" s="189"/>
      <c r="Q13" s="457"/>
    </row>
    <row r="14" spans="1:17" ht="12.75">
      <c r="A14" s="714"/>
      <c r="B14" s="498"/>
      <c r="C14" s="498"/>
      <c r="D14" s="498"/>
      <c r="E14" s="498"/>
      <c r="F14" s="707"/>
      <c r="G14" s="497"/>
      <c r="H14" s="499"/>
      <c r="I14" s="498"/>
      <c r="J14" s="498"/>
      <c r="K14" s="707"/>
      <c r="L14" s="497"/>
      <c r="M14" s="499"/>
      <c r="N14" s="498"/>
      <c r="O14" s="498"/>
      <c r="P14" s="707"/>
      <c r="Q14" s="457"/>
    </row>
    <row r="15" spans="1:17" ht="12.75">
      <c r="A15" s="714"/>
      <c r="B15" s="117" t="s">
        <v>154</v>
      </c>
      <c r="C15" s="498"/>
      <c r="D15" s="498"/>
      <c r="E15" s="498"/>
      <c r="F15" s="707"/>
      <c r="G15" s="497"/>
      <c r="H15" s="499"/>
      <c r="I15" s="498"/>
      <c r="J15" s="498"/>
      <c r="K15" s="707"/>
      <c r="L15" s="497"/>
      <c r="M15" s="499"/>
      <c r="N15" s="498"/>
      <c r="O15" s="498"/>
      <c r="P15" s="707"/>
      <c r="Q15" s="457"/>
    </row>
    <row r="16" spans="1:17" ht="12.75">
      <c r="A16" s="715"/>
      <c r="B16" s="117" t="s">
        <v>277</v>
      </c>
      <c r="C16" s="108" t="s">
        <v>278</v>
      </c>
      <c r="D16" s="108"/>
      <c r="E16" s="109"/>
      <c r="F16" s="110"/>
      <c r="G16" s="111"/>
      <c r="H16" s="499"/>
      <c r="I16" s="498"/>
      <c r="J16" s="498"/>
      <c r="K16" s="707"/>
      <c r="L16" s="497"/>
      <c r="M16" s="499"/>
      <c r="N16" s="498"/>
      <c r="O16" s="498"/>
      <c r="P16" s="707"/>
      <c r="Q16" s="457"/>
    </row>
    <row r="17" spans="1:17" ht="15">
      <c r="A17" s="111">
        <v>1</v>
      </c>
      <c r="B17" s="112" t="s">
        <v>279</v>
      </c>
      <c r="C17" s="113">
        <v>5100232</v>
      </c>
      <c r="D17" s="114" t="s">
        <v>12</v>
      </c>
      <c r="E17" s="114" t="s">
        <v>280</v>
      </c>
      <c r="F17" s="115">
        <v>5000</v>
      </c>
      <c r="G17" s="333">
        <v>585</v>
      </c>
      <c r="H17" s="269">
        <v>527</v>
      </c>
      <c r="I17" s="392">
        <f>G17-H17</f>
        <v>58</v>
      </c>
      <c r="J17" s="392">
        <f>$F17*I17</f>
        <v>290000</v>
      </c>
      <c r="K17" s="480">
        <f>J17/1000000</f>
        <v>0.29</v>
      </c>
      <c r="L17" s="333">
        <v>11729</v>
      </c>
      <c r="M17" s="269">
        <v>11729</v>
      </c>
      <c r="N17" s="392">
        <f>L17-M17</f>
        <v>0</v>
      </c>
      <c r="O17" s="392">
        <f>$F17*N17</f>
        <v>0</v>
      </c>
      <c r="P17" s="480">
        <f>O17/1000000</f>
        <v>0</v>
      </c>
      <c r="Q17" s="457"/>
    </row>
    <row r="18" spans="1:17" ht="15">
      <c r="A18" s="111">
        <v>2</v>
      </c>
      <c r="B18" s="120" t="s">
        <v>281</v>
      </c>
      <c r="C18" s="113">
        <v>4864938</v>
      </c>
      <c r="D18" s="114" t="s">
        <v>12</v>
      </c>
      <c r="E18" s="114" t="s">
        <v>280</v>
      </c>
      <c r="F18" s="115">
        <v>1000</v>
      </c>
      <c r="G18" s="333">
        <v>999964</v>
      </c>
      <c r="H18" s="334">
        <v>999964</v>
      </c>
      <c r="I18" s="392">
        <f>G18-H18</f>
        <v>0</v>
      </c>
      <c r="J18" s="392">
        <f>$F18*I18</f>
        <v>0</v>
      </c>
      <c r="K18" s="480">
        <f>J18/1000000</f>
        <v>0</v>
      </c>
      <c r="L18" s="333">
        <v>921202</v>
      </c>
      <c r="M18" s="334">
        <v>921469</v>
      </c>
      <c r="N18" s="392">
        <f>L18-M18</f>
        <v>-267</v>
      </c>
      <c r="O18" s="392">
        <f>$F18*N18</f>
        <v>-267000</v>
      </c>
      <c r="P18" s="480">
        <f>O18/1000000</f>
        <v>-0.267</v>
      </c>
      <c r="Q18" s="469"/>
    </row>
    <row r="19" spans="1:17" ht="15">
      <c r="A19" s="111">
        <v>3</v>
      </c>
      <c r="B19" s="112" t="s">
        <v>282</v>
      </c>
      <c r="C19" s="113">
        <v>4864947</v>
      </c>
      <c r="D19" s="114" t="s">
        <v>12</v>
      </c>
      <c r="E19" s="114" t="s">
        <v>280</v>
      </c>
      <c r="F19" s="115">
        <v>1000</v>
      </c>
      <c r="G19" s="333">
        <v>973567</v>
      </c>
      <c r="H19" s="334">
        <v>973277</v>
      </c>
      <c r="I19" s="392">
        <f>G19-H19</f>
        <v>290</v>
      </c>
      <c r="J19" s="392">
        <f>$F19*I19</f>
        <v>290000</v>
      </c>
      <c r="K19" s="480">
        <f>J19/1000000</f>
        <v>0.29</v>
      </c>
      <c r="L19" s="333">
        <v>998406</v>
      </c>
      <c r="M19" s="334">
        <v>998352</v>
      </c>
      <c r="N19" s="392">
        <f>L19-M19</f>
        <v>54</v>
      </c>
      <c r="O19" s="392">
        <f>$F19*N19</f>
        <v>54000</v>
      </c>
      <c r="P19" s="480">
        <f>O19/1000000</f>
        <v>0.054</v>
      </c>
      <c r="Q19" s="722"/>
    </row>
    <row r="20" spans="1:17" ht="12.75">
      <c r="A20" s="111"/>
      <c r="B20" s="112"/>
      <c r="C20" s="113"/>
      <c r="D20" s="114"/>
      <c r="E20" s="114"/>
      <c r="F20" s="116"/>
      <c r="G20" s="125"/>
      <c r="H20" s="498"/>
      <c r="I20" s="392"/>
      <c r="J20" s="392"/>
      <c r="K20" s="480"/>
      <c r="L20" s="636"/>
      <c r="M20" s="635"/>
      <c r="N20" s="392"/>
      <c r="O20" s="392"/>
      <c r="P20" s="480"/>
      <c r="Q20" s="457"/>
    </row>
    <row r="21" spans="1:17" ht="12.75">
      <c r="A21" s="714"/>
      <c r="B21" s="498"/>
      <c r="C21" s="498"/>
      <c r="D21" s="498"/>
      <c r="E21" s="498"/>
      <c r="F21" s="707"/>
      <c r="G21" s="714"/>
      <c r="H21" s="498"/>
      <c r="I21" s="498"/>
      <c r="J21" s="498"/>
      <c r="K21" s="707"/>
      <c r="L21" s="714"/>
      <c r="M21" s="498"/>
      <c r="N21" s="498"/>
      <c r="O21" s="498"/>
      <c r="P21" s="707"/>
      <c r="Q21" s="457"/>
    </row>
    <row r="22" spans="1:17" ht="12.75">
      <c r="A22" s="714"/>
      <c r="B22" s="498"/>
      <c r="C22" s="498"/>
      <c r="D22" s="498"/>
      <c r="E22" s="498"/>
      <c r="F22" s="707"/>
      <c r="G22" s="714"/>
      <c r="H22" s="498"/>
      <c r="I22" s="498"/>
      <c r="J22" s="498"/>
      <c r="K22" s="707"/>
      <c r="L22" s="714"/>
      <c r="M22" s="498"/>
      <c r="N22" s="498"/>
      <c r="O22" s="498"/>
      <c r="P22" s="707"/>
      <c r="Q22" s="457"/>
    </row>
    <row r="23" spans="1:17" ht="12.75">
      <c r="A23" s="714"/>
      <c r="B23" s="498"/>
      <c r="C23" s="498"/>
      <c r="D23" s="498"/>
      <c r="E23" s="498"/>
      <c r="F23" s="707"/>
      <c r="G23" s="714"/>
      <c r="H23" s="498"/>
      <c r="I23" s="124" t="s">
        <v>318</v>
      </c>
      <c r="J23" s="498"/>
      <c r="K23" s="555">
        <f>SUM(K17:K19)</f>
        <v>0.58</v>
      </c>
      <c r="L23" s="714"/>
      <c r="M23" s="498"/>
      <c r="N23" s="124" t="s">
        <v>318</v>
      </c>
      <c r="O23" s="498"/>
      <c r="P23" s="555">
        <f>SUM(P17:P19)</f>
        <v>-0.21300000000000002</v>
      </c>
      <c r="Q23" s="457"/>
    </row>
    <row r="24" spans="1:17" ht="13.5" thickBot="1">
      <c r="A24" s="615"/>
      <c r="B24" s="501"/>
      <c r="C24" s="501"/>
      <c r="D24" s="501"/>
      <c r="E24" s="501"/>
      <c r="F24" s="618"/>
      <c r="G24" s="615"/>
      <c r="H24" s="501"/>
      <c r="I24" s="501"/>
      <c r="J24" s="501"/>
      <c r="K24" s="618"/>
      <c r="L24" s="615"/>
      <c r="M24" s="501"/>
      <c r="N24" s="501"/>
      <c r="O24" s="501"/>
      <c r="P24" s="618"/>
      <c r="Q24" s="57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2018-02-23T07:02:12Z</cp:lastPrinted>
  <dcterms:created xsi:type="dcterms:W3CDTF">1996-10-14T23:33:28Z</dcterms:created>
  <dcterms:modified xsi:type="dcterms:W3CDTF">2018-02-23T07:52:06Z</dcterms:modified>
  <cp:category/>
  <cp:version/>
  <cp:contentType/>
  <cp:contentStatus/>
</cp:coreProperties>
</file>